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firstSheet="3" activeTab="8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G38" i="3" l="1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6" i="13"/>
  <c r="O27" i="13"/>
  <c r="N20" i="13"/>
  <c r="N27" i="13" s="1"/>
  <c r="P27" i="13" l="1"/>
  <c r="C16" i="8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D264" i="3" l="1"/>
  <c r="H301" i="3"/>
  <c r="G6" i="3"/>
  <c r="G301" i="3" s="1"/>
  <c r="G5" i="3" s="1"/>
  <c r="K6" i="3"/>
  <c r="K301" i="3" s="1"/>
  <c r="K5" i="3" s="1"/>
  <c r="H5" i="3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<sst xmlns="http://schemas.openxmlformats.org/spreadsheetml/2006/main" count="522" uniqueCount="425">
  <si>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</si>
  <si>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</si>
  <si>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</si>
  <si>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</si>
  <si>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</si>
  <si>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</si>
  <si>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</si>
  <si>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</si>
  <si>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</si>
  <si>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</si>
  <si>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</si>
  <si>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</si>
  <si>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</si>
  <si>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</si>
  <si>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</si>
  <si>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</si>
  <si>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</si>
  <si>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</si>
  <si>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</si>
  <si>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</si>
  <si>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</si>
  <si>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</si>
  <si>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</si>
  <si>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</si>
  <si>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</si>
  <si>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</si>
  <si>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</si>
  <si>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</si>
  <si>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</si>
  <si>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</si>
  <si>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</si>
  <si>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</si>
  <si>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</si>
  <si>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</si>
  <si>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</si>
  <si>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</si>
  <si>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</si>
  <si>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</si>
  <si>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</si>
  <si>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</si>
  <si>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</si>
  <si>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</si>
  <si>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</si>
  <si>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</si>
  <si>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</si>
  <si>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</si>
  <si>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</si>
  <si>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</si>
  <si>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</si>
  <si>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</si>
  <si>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</si>
  <si>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</si>
  <si>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</si>
  <si>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</si>
  <si>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</si>
  <si>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</si>
  <si>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</si>
  <si>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</si>
  <si>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</si>
  <si>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</si>
  <si>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</si>
  <si>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</si>
  <si>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</si>
  <si>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</si>
  <si>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</si>
  <si>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</si>
  <si>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</si>
  <si>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</si>
  <si>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</si>
  <si>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</si>
  <si>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</si>
  <si>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</si>
  <si>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</si>
  <si>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</si>
  <si>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</si>
  <si>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</si>
  <si>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</si>
  <si>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</si>
  <si>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</si>
  <si>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</si>
  <si>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</si>
  <si>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</si>
  <si>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</si>
  <si>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</si>
  <si>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</si>
  <si>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</si>
  <si>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</si>
  <si>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</si>
  <si>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</si>
  <si>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</si>
  <si>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</si>
  <si>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</si>
  <si>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</si>
  <si>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</si>
  <si>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</si>
  <si>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</si>
  <si>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</si>
  <si>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</si>
  <si>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</si>
  <si>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</si>
  <si>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</si>
  <si>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</si>
  <si>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</si>
  <si>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</si>
  <si>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</si>
  <si>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</si>
  <si>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</si>
  <si>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</si>
  <si>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</si>
  <si>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</si>
  <si>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</si>
  <si>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</si>
  <si>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</si>
  <si>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</si>
  <si>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</si>
  <si>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</si>
  <si>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</si>
  <si>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</si>
  <si>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</si>
  <si>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</si>
  <si>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</si>
  <si>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</si>
  <si>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</si>
  <si>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</si>
  <si>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</si>
  <si>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</si>
  <si>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</si>
  <si>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</si>
  <si>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</si>
  <si>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</si>
  <si>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</si>
  <si>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</si>
  <si>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</si>
  <si>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</si>
  <si>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</si>
  <si>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</si>
  <si>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</si>
  <si>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</si>
  <si>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</si>
  <si>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</si>
  <si>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</si>
  <si>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</si>
  <si>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</si>
  <si>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</si>
  <si>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</si>
  <si>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</si>
  <si>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</si>
  <si>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</si>
  <si>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</si>
  <si>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</si>
  <si>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</si>
  <si>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</si>
  <si>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</si>
  <si>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</si>
  <si>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</si>
  <si>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</si>
  <si>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</si>
  <si>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</si>
  <si>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</si>
  <si>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</si>
  <si>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</si>
  <si>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</si>
  <si>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</si>
  <si>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</si>
  <si>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</si>
  <si>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</si>
  <si>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</si>
  <si>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</si>
  <si>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</si>
  <si>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</si>
  <si>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</si>
  <si>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</si>
  <si>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</si>
  <si>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</si>
  <si>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</si>
  <si>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</si>
  <si>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</si>
  <si>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</si>
  <si>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</si>
  <si>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</si>
  <si>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</si>
  <si>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</si>
  <si>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</si>
  <si>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</si>
  <si>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</si>
  <si>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</si>
  <si>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</si>
  <si>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</si>
  <si>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</si>
  <si>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</si>
  <si>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</si>
  <si>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</si>
  <si>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</si>
  <si>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</si>
  <si>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</si>
  <si>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</si>
  <si>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</si>
  <si>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</si>
  <si>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</si>
  <si>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</si>
  <si>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</si>
  <si>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</si>
  <si>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</si>
  <si>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</si>
  <si>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</si>
  <si>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</si>
  <si>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</si>
  <si>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</si>
  <si>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</si>
  <si>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</si>
  <si>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</si>
  <si>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</si>
  <si>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</si>
  <si>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</si>
  <si>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</si>
  <si>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</si>
  <si>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</si>
  <si>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</si>
  <si>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</si>
  <si>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</si>
  <si>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</si>
  <si>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</si>
  <si>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</si>
  <si>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</si>
  <si>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</si>
  <si>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</si>
  <si>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</si>
  <si>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</si>
  <si>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</si>
  <si>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</si>
  <si>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</si>
  <si>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</si>
  <si>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</si>
  <si>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</si>
  <si>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</si>
  <si>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</si>
  <si>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</si>
  <si>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</si>
  <si>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</si>
  <si>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</si>
  <si>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</si>
  <si>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</si>
  <si>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</si>
  <si>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</si>
  <si>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</si>
  <si>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</si>
  <si>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</si>
  <si>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</si>
  <si>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</si>
  <si>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</si>
  <si>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</si>
  <si>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</si>
  <si>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</si>
  <si>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</si>
  <si>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</si>
  <si>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</si>
  <si>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</si>
  <si>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</si>
  <si>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</si>
  <si>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</si>
  <si>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</si>
  <si>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</si>
  <si>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</si>
  <si>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</si>
  <si>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</si>
  <si>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</si>
  <si>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</si>
  <si>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</si>
  <si>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</si>
  <si>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</si>
  <si>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</si>
  <si>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</si>
  <si>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</si>
  <si>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</si>
  <si>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</si>
  <si>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</si>
  <si>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</si>
  <si>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</si>
  <si>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</si>
  <si>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</si>
  <si>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</si>
  <si>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</si>
  <si>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</si>
  <si>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</si>
  <si>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</si>
  <si>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</si>
  <si>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</si>
  <si>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</si>
  <si>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</si>
  <si>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</si>
  <si>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</si>
  <si>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</si>
  <si>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</si>
  <si>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</si>
  <si>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</si>
  <si>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</si>
  <si>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</si>
  <si>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</si>
  <si>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</si>
  <si>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</si>
  <si>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</si>
  <si>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</si>
  <si>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</si>
  <si>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</si>
  <si>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</si>
  <si>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</si>
  <si>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</si>
  <si>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</si>
  <si>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</si>
  <si>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</si>
  <si>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</si>
  <si>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</si>
  <si>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</si>
  <si>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</si>
  <si>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</si>
  <si>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</si>
  <si>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</si>
  <si>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</si>
  <si>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</si>
  <si>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</si>
  <si>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</si>
  <si>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</si>
  <si>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</si>
  <si>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</si>
  <si>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</si>
  <si>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</si>
  <si>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</si>
  <si>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</si>
  <si>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</si>
  <si>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</si>
  <si>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</si>
  <si>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</si>
  <si>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</si>
  <si>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</si>
  <si>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</si>
  <si>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</si>
  <si>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</si>
  <si>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</si>
  <si>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</si>
  <si>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</si>
  <si>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</si>
  <si>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</si>
  <si>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</si>
  <si>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</si>
  <si>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</si>
  <si>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</si>
  <si>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</si>
  <si>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</si>
  <si>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</si>
  <si>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</si>
  <si>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</si>
  <si>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</si>
  <si>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</si>
  <si>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</si>
  <si>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</si>
  <si>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</si>
  <si>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</si>
  <si>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</si>
  <si>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</si>
  <si>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</si>
  <si>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</si>
  <si>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</si>
  <si>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</si>
  <si>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</si>
  <si>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</si>
  <si>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</si>
  <si>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</si>
  <si>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</si>
  <si>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</si>
  <si>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</si>
  <si>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</si>
  <si>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</si>
  <si>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</si>
  <si>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</si>
  <si>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</si>
  <si>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</si>
  <si>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</si>
  <si>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</si>
  <si>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</si>
  <si>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</si>
  <si>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</si>
  <si>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</si>
  <si>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</si>
  <si>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</si>
  <si>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</si>
  <si>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</si>
  <si>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</si>
  <si>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</si>
  <si>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</si>
  <si>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</si>
  <si>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</si>
  <si>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</si>
  <si>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</si>
  <si>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</si>
  <si>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</si>
  <si>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</si>
  <si>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</si>
  <si>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</si>
  <si>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</si>
  <si>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</si>
  <si>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</si>
  <si>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</si>
  <si>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</si>
  <si>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</si>
  <si>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</si>
  <si>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</si>
  <si>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</si>
  <si>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</si>
  <si>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</si>
  <si>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</si>
  <si>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</si>
  <si>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</si>
  <si>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</si>
  <si>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</si>
  <si>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</si>
  <si>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</si>
  <si>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</si>
  <si>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>الضبط وفق مسودة القوائم بنهاية العام</t>
  </si>
  <si>
    <t xml:space="preserve">يخصم ما صرف من دعم تشغيلي الوزارة </t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</si>
  <si>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2023/1/1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2023/3/31</t>
    </r>
    <r>
      <rPr>
        <b/>
        <u/>
        <sz val="18"/>
        <rFont val="Arial"/>
        <family val="2"/>
        <scheme val="minor"/>
      </rPr>
      <t xml:space="preserve"> م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</si>
  <si>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2023/1/1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2023/3/31</t>
    </r>
    <r>
      <rPr>
        <b/>
        <sz val="16"/>
        <rFont val="Times New Roman"/>
        <family val="1"/>
      </rPr>
      <t xml:space="preserve"> م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</si>
  <si>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2023/3/31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</si>
  <si>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2023/3/31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</si>
  <si>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2023/1/1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2023/3/31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</si>
  <si>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2023/1/1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2023/3/31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</si>
</sst>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8"/>
      <color rgb="FFFF0000"/>
      <name val="Arial"/>
      <family val="2"/>
      <charset val="178"/>
      <scheme val="minor"/>
    </font>
    <font>
      <b/>
      <sz val="8"/>
      <name val="Arial"/>
      <family val="2"/>
    </font>
    <font>
      <sz val="14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41" fillId="11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61" fillId="14" borderId="0" xfId="25" applyFont="1" applyFill="1" applyAlignment="1">
      <alignment horizontal="center" vertical="center"/>
    </xf>
    <xf numFmtId="3" fontId="63" fillId="7" borderId="35" xfId="4" applyNumberFormat="1" applyFont="1" applyFill="1" applyBorder="1" applyAlignment="1">
      <alignment horizontal="center" vertical="center" readingOrder="2"/>
    </xf>
    <xf numFmtId="0" fontId="65" fillId="14" borderId="0" xfId="25" applyFont="1" applyFill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4" fillId="14" borderId="56" xfId="0" applyFont="1" applyFill="1" applyBorder="1" applyAlignment="1">
      <alignment horizontal="center" vertical="center" wrapText="1"/>
    </xf>
    <xf numFmtId="0" fontId="64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البر الخيرية بمركز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14418546.95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 592  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1432/3/24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 1431/11/1 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خيري اجتماعي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 البكيرية - مركز 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0163359905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+mn-cs"/>
            </a:rPr>
            <a:t>g_h1432@hotmail.com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0536519666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868   الرمز البريدي : 51941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1"/>
  <sheetViews>
    <sheetView rightToLeft="1" topLeftCell="A22" workbookViewId="0">
      <selection activeCell="I25" sqref="I25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14" spans="7:13" x14ac:dyDescent="0.2">
      <c r="G14" s="121" t="s">
        <v>407</v>
      </c>
      <c r="H14" s="121"/>
      <c r="I14" s="121"/>
      <c r="J14" s="121"/>
      <c r="K14" s="121"/>
      <c r="L14" s="121"/>
      <c r="M14" s="121"/>
    </row>
    <row r="15" spans="7:13" x14ac:dyDescent="0.2">
      <c r="G15" s="121"/>
      <c r="H15" s="121"/>
      <c r="I15" s="121"/>
      <c r="J15" s="121"/>
      <c r="K15" s="121"/>
      <c r="L15" s="121"/>
      <c r="M15" s="121"/>
    </row>
    <row r="16" spans="7:13" x14ac:dyDescent="0.2">
      <c r="G16" s="121"/>
      <c r="H16" s="121"/>
      <c r="I16" s="121"/>
      <c r="J16" s="121"/>
      <c r="K16" s="121"/>
      <c r="L16" s="121"/>
      <c r="M16" s="121"/>
    </row>
    <row r="17" spans="7:16" x14ac:dyDescent="0.2">
      <c r="G17" s="121"/>
      <c r="H17" s="121"/>
      <c r="I17" s="121"/>
      <c r="J17" s="121"/>
      <c r="K17" s="121"/>
      <c r="L17" s="121"/>
      <c r="M17" s="121"/>
    </row>
    <row r="19" spans="7:16" x14ac:dyDescent="0.2">
      <c r="G19" s="122" t="s">
        <v>416</v>
      </c>
      <c r="H19" s="123"/>
      <c r="I19" s="123"/>
      <c r="J19" s="123"/>
      <c r="K19" s="123"/>
      <c r="L19" s="123"/>
      <c r="M19" s="123"/>
      <c r="N19" s="123"/>
      <c r="O19" s="123"/>
      <c r="P19" s="123"/>
    </row>
    <row r="20" spans="7:16" x14ac:dyDescent="0.2"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7:16" x14ac:dyDescent="0.2"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</sheetData>
  <mergeCells count="2">
    <mergeCell ref="G14:M17"/>
    <mergeCell ref="G19:P2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8" t="s">
        <v>0</v>
      </c>
      <c r="C4" s="131" t="s">
        <v>1</v>
      </c>
      <c r="D4" s="131"/>
      <c r="E4" s="131"/>
      <c r="F4" s="131"/>
      <c r="G4" s="131" t="s">
        <v>2</v>
      </c>
      <c r="H4" s="132"/>
    </row>
    <row r="5" spans="2:8" s="22" customFormat="1" ht="24.95" customHeight="1" x14ac:dyDescent="0.2">
      <c r="B5" s="129"/>
      <c r="C5" s="133" t="s">
        <v>3</v>
      </c>
      <c r="D5" s="134"/>
      <c r="E5" s="133" t="s">
        <v>4</v>
      </c>
      <c r="F5" s="134"/>
      <c r="G5" s="135" t="s">
        <v>2</v>
      </c>
      <c r="H5" s="137" t="s">
        <v>5</v>
      </c>
    </row>
    <row r="6" spans="2:8" s="22" customFormat="1" ht="24.95" customHeight="1" thickBot="1" x14ac:dyDescent="0.25">
      <c r="B6" s="130"/>
      <c r="C6" s="21" t="s">
        <v>1</v>
      </c>
      <c r="D6" s="21" t="s">
        <v>6</v>
      </c>
      <c r="E6" s="21" t="s">
        <v>7</v>
      </c>
      <c r="F6" s="21" t="s">
        <v>8</v>
      </c>
      <c r="G6" s="136"/>
      <c r="H6" s="138"/>
    </row>
    <row r="7" spans="2:8" s="22" customFormat="1" ht="24.95" customHeight="1" thickTop="1" thickBot="1" x14ac:dyDescent="0.25">
      <c r="B7" s="125" t="s">
        <v>9</v>
      </c>
      <c r="C7" s="126"/>
      <c r="D7" s="126"/>
      <c r="E7" s="126"/>
      <c r="F7" s="126"/>
      <c r="G7" s="126"/>
      <c r="H7" s="127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5" t="s">
        <v>22</v>
      </c>
      <c r="C20" s="126"/>
      <c r="D20" s="126"/>
      <c r="E20" s="126"/>
      <c r="F20" s="126"/>
      <c r="G20" s="126"/>
      <c r="H20" s="127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0" workbookViewId="0">
      <selection activeCell="H29" sqref="H29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45" t="s">
        <v>419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47" t="s">
        <v>362</v>
      </c>
      <c r="C4" s="148" t="s">
        <v>294</v>
      </c>
      <c r="D4" s="148" t="s">
        <v>383</v>
      </c>
      <c r="E4" s="148"/>
      <c r="F4" s="148"/>
      <c r="G4" s="148" t="s">
        <v>384</v>
      </c>
      <c r="H4" s="148"/>
      <c r="I4" s="148"/>
      <c r="J4" s="148" t="s">
        <v>373</v>
      </c>
      <c r="K4" s="148"/>
      <c r="L4" s="148"/>
      <c r="M4" s="32"/>
      <c r="N4" s="148" t="s">
        <v>363</v>
      </c>
      <c r="O4" s="148"/>
      <c r="P4" s="148"/>
    </row>
    <row r="5" spans="2:16" ht="21" customHeight="1" thickBot="1" x14ac:dyDescent="0.25">
      <c r="B5" s="147"/>
      <c r="C5" s="148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39"/>
      <c r="E6" s="140"/>
      <c r="F6" s="140"/>
      <c r="G6" s="140"/>
      <c r="H6" s="140"/>
      <c r="I6" s="140"/>
      <c r="J6" s="140"/>
      <c r="K6" s="140"/>
      <c r="L6" s="140"/>
      <c r="M6" s="33"/>
      <c r="N6" s="141"/>
      <c r="O6" s="140"/>
      <c r="P6" s="140"/>
    </row>
    <row r="7" spans="2:16" ht="21" customHeight="1" thickBot="1" x14ac:dyDescent="0.25">
      <c r="B7" s="31">
        <v>31101</v>
      </c>
      <c r="C7" s="40" t="s">
        <v>385</v>
      </c>
      <c r="D7" s="93">
        <v>409722</v>
      </c>
      <c r="E7" s="91"/>
      <c r="F7" s="58">
        <f>D7</f>
        <v>409722</v>
      </c>
      <c r="G7" s="91"/>
      <c r="H7" s="91"/>
      <c r="I7" s="91"/>
      <c r="J7" s="91"/>
      <c r="K7" s="91"/>
      <c r="L7" s="91"/>
      <c r="M7" s="33"/>
      <c r="N7" s="58">
        <f>F7</f>
        <v>409722</v>
      </c>
      <c r="O7" s="101"/>
      <c r="P7" s="58">
        <f>N7</f>
        <v>409722</v>
      </c>
    </row>
    <row r="8" spans="2:16" ht="21" customHeight="1" thickBot="1" x14ac:dyDescent="0.25">
      <c r="B8" s="31">
        <v>31102</v>
      </c>
      <c r="C8" s="40" t="s">
        <v>356</v>
      </c>
      <c r="D8" s="93">
        <v>451591</v>
      </c>
      <c r="E8" s="91"/>
      <c r="F8" s="58">
        <f t="shared" ref="F8:F11" si="0">D8</f>
        <v>451591</v>
      </c>
      <c r="G8" s="91"/>
      <c r="H8" s="91"/>
      <c r="I8" s="91"/>
      <c r="J8" s="91"/>
      <c r="K8" s="91"/>
      <c r="L8" s="91"/>
      <c r="M8" s="33"/>
      <c r="N8" s="58">
        <f t="shared" ref="N8:N11" si="1">F8</f>
        <v>451591</v>
      </c>
      <c r="O8" s="101"/>
      <c r="P8" s="58">
        <f t="shared" ref="P8:P11" si="2">N8</f>
        <v>451591</v>
      </c>
    </row>
    <row r="9" spans="2:16" ht="21" customHeight="1" thickBot="1" x14ac:dyDescent="0.25">
      <c r="B9" s="31">
        <v>31103</v>
      </c>
      <c r="C9" s="40" t="s">
        <v>358</v>
      </c>
      <c r="D9" s="93">
        <v>855800</v>
      </c>
      <c r="E9" s="91"/>
      <c r="F9" s="58">
        <f t="shared" si="0"/>
        <v>855800</v>
      </c>
      <c r="G9" s="91"/>
      <c r="H9" s="91"/>
      <c r="I9" s="91"/>
      <c r="J9" s="91"/>
      <c r="K9" s="91"/>
      <c r="L9" s="91"/>
      <c r="M9" s="33"/>
      <c r="N9" s="58">
        <f t="shared" si="1"/>
        <v>855800</v>
      </c>
      <c r="O9" s="101"/>
      <c r="P9" s="58">
        <f t="shared" si="2"/>
        <v>855800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1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2" t="s">
        <v>377</v>
      </c>
      <c r="C13" s="143"/>
      <c r="D13" s="99">
        <f>SUM(D7:D11)</f>
        <v>1717113</v>
      </c>
      <c r="E13" s="58">
        <f>E12</f>
        <v>0</v>
      </c>
      <c r="F13" s="99">
        <f>SUM(F7:F12)</f>
        <v>1717113</v>
      </c>
      <c r="G13" s="91"/>
      <c r="H13" s="91"/>
      <c r="I13" s="91"/>
      <c r="J13" s="91"/>
      <c r="K13" s="91"/>
      <c r="L13" s="91"/>
      <c r="M13" s="33"/>
      <c r="N13" s="99">
        <f>SUM(N7:N11)</f>
        <v>1717113</v>
      </c>
      <c r="O13" s="58">
        <f>O12</f>
        <v>0</v>
      </c>
      <c r="P13" s="99">
        <f>SUM(P7:P12)</f>
        <v>1717113</v>
      </c>
    </row>
    <row r="14" spans="2:16" ht="21" customHeight="1" thickBot="1" x14ac:dyDescent="0.25">
      <c r="B14" s="31">
        <v>312</v>
      </c>
      <c r="C14" s="41" t="s">
        <v>378</v>
      </c>
      <c r="D14" s="139"/>
      <c r="E14" s="140"/>
      <c r="F14" s="140"/>
      <c r="G14" s="140"/>
      <c r="H14" s="140"/>
      <c r="I14" s="140"/>
      <c r="J14" s="140"/>
      <c r="K14" s="140"/>
      <c r="L14" s="140"/>
      <c r="M14" s="33"/>
      <c r="N14" s="141"/>
      <c r="O14" s="140"/>
      <c r="P14" s="140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53050.7</v>
      </c>
      <c r="H15" s="91"/>
      <c r="I15" s="58">
        <f t="shared" ref="I15:I19" si="3">SUM(G15+H15)</f>
        <v>53050.7</v>
      </c>
      <c r="J15" s="91"/>
      <c r="K15" s="91"/>
      <c r="L15" s="91"/>
      <c r="M15" s="33"/>
      <c r="N15" s="58">
        <f>I15</f>
        <v>53050.7</v>
      </c>
      <c r="O15" s="101"/>
      <c r="P15" s="58">
        <f>I15</f>
        <v>53050.7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208510</v>
      </c>
      <c r="H16" s="91"/>
      <c r="I16" s="58">
        <f t="shared" si="3"/>
        <v>208510</v>
      </c>
      <c r="J16" s="91"/>
      <c r="K16" s="91"/>
      <c r="L16" s="91"/>
      <c r="M16" s="33"/>
      <c r="N16" s="58">
        <f t="shared" ref="N16:N18" si="4">I16</f>
        <v>208510</v>
      </c>
      <c r="O16" s="101"/>
      <c r="P16" s="58">
        <f t="shared" ref="P16:P18" si="5">I16</f>
        <v>208510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18000</v>
      </c>
      <c r="H17" s="91"/>
      <c r="I17" s="58">
        <f t="shared" si="3"/>
        <v>18000</v>
      </c>
      <c r="J17" s="91"/>
      <c r="K17" s="91"/>
      <c r="L17" s="91"/>
      <c r="M17" s="33"/>
      <c r="N17" s="58">
        <f t="shared" si="4"/>
        <v>18000</v>
      </c>
      <c r="O17" s="101"/>
      <c r="P17" s="58">
        <f t="shared" si="5"/>
        <v>18000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28998.26</v>
      </c>
      <c r="I19" s="58">
        <f t="shared" si="3"/>
        <v>28998.26</v>
      </c>
      <c r="J19" s="91"/>
      <c r="K19" s="91"/>
      <c r="L19" s="91"/>
      <c r="M19" s="33"/>
      <c r="N19" s="101"/>
      <c r="O19" s="58">
        <f>I19</f>
        <v>28998.26</v>
      </c>
      <c r="P19" s="58">
        <f>I19</f>
        <v>28998.26</v>
      </c>
    </row>
    <row r="20" spans="2:16" ht="21" customHeight="1" thickBot="1" x14ac:dyDescent="0.25">
      <c r="B20" s="142" t="s">
        <v>379</v>
      </c>
      <c r="C20" s="143"/>
      <c r="D20" s="91"/>
      <c r="E20" s="91"/>
      <c r="F20" s="91"/>
      <c r="G20" s="58">
        <f>SUM(G15:G18)</f>
        <v>279560.7</v>
      </c>
      <c r="H20" s="58">
        <f>H19</f>
        <v>28998.26</v>
      </c>
      <c r="I20" s="58">
        <f t="shared" ref="I20" si="6">SUM(I15:I19)</f>
        <v>308558.96000000002</v>
      </c>
      <c r="J20" s="91"/>
      <c r="K20" s="91"/>
      <c r="L20" s="91"/>
      <c r="M20" s="33"/>
      <c r="N20" s="58">
        <f>SUM(N15:N18)</f>
        <v>279560.7</v>
      </c>
      <c r="O20" s="58">
        <f>O19</f>
        <v>28998.26</v>
      </c>
      <c r="P20" s="58">
        <f>SUM(P15:P19)</f>
        <v>308558.96000000002</v>
      </c>
    </row>
    <row r="21" spans="2:16" ht="21" customHeight="1" thickBot="1" x14ac:dyDescent="0.25">
      <c r="B21" s="31">
        <v>313</v>
      </c>
      <c r="C21" s="41" t="s">
        <v>380</v>
      </c>
      <c r="D21" s="139"/>
      <c r="E21" s="140"/>
      <c r="F21" s="140"/>
      <c r="G21" s="140"/>
      <c r="H21" s="140"/>
      <c r="I21" s="140"/>
      <c r="J21" s="140"/>
      <c r="K21" s="140"/>
      <c r="L21" s="140"/>
      <c r="M21" s="33"/>
      <c r="N21" s="141"/>
      <c r="O21" s="140"/>
      <c r="P21" s="140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0</v>
      </c>
      <c r="K22" s="91"/>
      <c r="L22" s="58">
        <f t="shared" ref="L22:L25" si="7">J22+K22</f>
        <v>0</v>
      </c>
      <c r="M22" s="33"/>
      <c r="N22" s="58">
        <f>L22</f>
        <v>0</v>
      </c>
      <c r="O22" s="101"/>
      <c r="P22" s="58">
        <f t="shared" ref="P22:P25" si="8">N22+O22</f>
        <v>0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43429.3</v>
      </c>
      <c r="L24" s="58">
        <f t="shared" si="7"/>
        <v>43429.3</v>
      </c>
      <c r="M24" s="33"/>
      <c r="N24" s="101"/>
      <c r="O24" s="58">
        <f>L24</f>
        <v>43429.3</v>
      </c>
      <c r="P24" s="58">
        <f t="shared" si="8"/>
        <v>43429.3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2" t="s">
        <v>381</v>
      </c>
      <c r="C26" s="143"/>
      <c r="D26" s="91"/>
      <c r="E26" s="91"/>
      <c r="F26" s="91"/>
      <c r="G26" s="91"/>
      <c r="H26" s="91"/>
      <c r="I26" s="91"/>
      <c r="J26" s="58">
        <f>SUM(J22:J23)</f>
        <v>0</v>
      </c>
      <c r="K26" s="58">
        <f>SUM(K24:K25)</f>
        <v>43429.3</v>
      </c>
      <c r="L26" s="58">
        <f t="shared" ref="L26" si="9">SUM(L22:L25)</f>
        <v>43429.3</v>
      </c>
      <c r="M26" s="33"/>
      <c r="N26" s="58">
        <f>SUM(N22:N23)</f>
        <v>0</v>
      </c>
      <c r="O26" s="58">
        <f>SUM(O24:O25)</f>
        <v>43429.3</v>
      </c>
      <c r="P26" s="58">
        <f>SUM(P22:P25)</f>
        <v>43429.3</v>
      </c>
    </row>
    <row r="27" spans="2:16" ht="24.95" customHeight="1" thickBot="1" x14ac:dyDescent="0.25">
      <c r="B27" s="144" t="s">
        <v>363</v>
      </c>
      <c r="C27" s="144"/>
      <c r="D27" s="99">
        <f>D13</f>
        <v>1717113</v>
      </c>
      <c r="E27" s="58">
        <f>E13</f>
        <v>0</v>
      </c>
      <c r="F27" s="99">
        <f>F13</f>
        <v>1717113</v>
      </c>
      <c r="G27" s="58">
        <f>G20</f>
        <v>279560.7</v>
      </c>
      <c r="H27" s="58">
        <f t="shared" ref="H27:I27" si="10">H20</f>
        <v>28998.26</v>
      </c>
      <c r="I27" s="58">
        <f t="shared" si="10"/>
        <v>308558.96000000002</v>
      </c>
      <c r="J27" s="58">
        <f>J26</f>
        <v>0</v>
      </c>
      <c r="K27" s="58">
        <f t="shared" ref="K27:L27" si="11">K26</f>
        <v>43429.3</v>
      </c>
      <c r="L27" s="58">
        <f t="shared" si="11"/>
        <v>43429.3</v>
      </c>
      <c r="M27" s="34"/>
      <c r="N27" s="99">
        <f>N13+N20+N26</f>
        <v>1996673.7</v>
      </c>
      <c r="O27" s="58">
        <f>O13+O20+O26</f>
        <v>72427.56</v>
      </c>
      <c r="P27" s="99">
        <f>P13+P20+P26</f>
        <v>2069101.26</v>
      </c>
    </row>
  </sheetData>
  <mergeCells count="17">
    <mergeCell ref="B2:P2"/>
    <mergeCell ref="B4:B5"/>
    <mergeCell ref="C4:C5"/>
    <mergeCell ref="D4:F4"/>
    <mergeCell ref="G4:I4"/>
    <mergeCell ref="J4:L4"/>
    <mergeCell ref="N4:P4"/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F5" sqref="F5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9" t="s">
        <v>420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119">
        <f>D301</f>
        <v>1767144.01</v>
      </c>
      <c r="E5" s="58">
        <f t="shared" ref="E5:K5" si="0">E301</f>
        <v>45813.68</v>
      </c>
      <c r="F5" s="99">
        <f t="shared" si="0"/>
        <v>1552827.73</v>
      </c>
      <c r="G5" s="58">
        <f t="shared" si="0"/>
        <v>140502.6</v>
      </c>
      <c r="H5" s="58">
        <f t="shared" si="0"/>
        <v>7410</v>
      </c>
      <c r="I5" s="58">
        <f t="shared" si="0"/>
        <v>19857</v>
      </c>
      <c r="J5" s="58">
        <f t="shared" si="0"/>
        <v>613</v>
      </c>
      <c r="K5" s="58">
        <f t="shared" si="0"/>
        <v>120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206906.28</v>
      </c>
      <c r="E6" s="89">
        <f>E7+E38+E134+E190</f>
        <v>45813.68</v>
      </c>
      <c r="F6" s="91"/>
      <c r="G6" s="89">
        <f>G7+G38</f>
        <v>140502.6</v>
      </c>
      <c r="H6" s="91"/>
      <c r="I6" s="89">
        <f t="shared" ref="I6:K6" si="1">I7+I38</f>
        <v>19857</v>
      </c>
      <c r="J6" s="89">
        <f t="shared" si="1"/>
        <v>613</v>
      </c>
      <c r="K6" s="89">
        <f t="shared" si="1"/>
        <v>120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188336.82</v>
      </c>
      <c r="E7" s="89">
        <f>E8+E17</f>
        <v>42212.82</v>
      </c>
      <c r="F7" s="91"/>
      <c r="G7" s="89">
        <f t="shared" ref="G7:K7" si="3">G8+G17</f>
        <v>127124</v>
      </c>
      <c r="H7" s="91"/>
      <c r="I7" s="89">
        <f t="shared" si="3"/>
        <v>19000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163986.82</v>
      </c>
      <c r="E8" s="90">
        <v>34262.82</v>
      </c>
      <c r="F8" s="90"/>
      <c r="G8" s="90">
        <v>124724</v>
      </c>
      <c r="H8" s="91"/>
      <c r="I8" s="90">
        <v>5000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24350</v>
      </c>
      <c r="E17" s="90">
        <v>7950</v>
      </c>
      <c r="F17" s="90"/>
      <c r="G17" s="90">
        <v>2400</v>
      </c>
      <c r="H17" s="91"/>
      <c r="I17" s="90">
        <v>14000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18569.46</v>
      </c>
      <c r="E38" s="89">
        <f>E39+E49+E88+E118</f>
        <v>3600.8599999999997</v>
      </c>
      <c r="F38" s="91"/>
      <c r="G38" s="89">
        <f>SUM(G39:G118)</f>
        <v>13378.6</v>
      </c>
      <c r="H38" s="91"/>
      <c r="I38" s="89">
        <f t="shared" ref="I38:K38" si="4">I39+I49+I88+I118</f>
        <v>857</v>
      </c>
      <c r="J38" s="89">
        <f t="shared" si="4"/>
        <v>613</v>
      </c>
      <c r="K38" s="89">
        <f t="shared" si="4"/>
        <v>120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2872</v>
      </c>
      <c r="E39" s="90">
        <v>1706</v>
      </c>
      <c r="F39" s="90"/>
      <c r="G39" s="90">
        <v>1166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3296</v>
      </c>
      <c r="E49" s="90">
        <v>0</v>
      </c>
      <c r="F49" s="90"/>
      <c r="G49" s="90">
        <v>3296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9944.4600000000009</v>
      </c>
      <c r="E88" s="90">
        <v>1894.86</v>
      </c>
      <c r="F88" s="90"/>
      <c r="G88" s="90">
        <v>7316.6</v>
      </c>
      <c r="H88" s="91"/>
      <c r="I88" s="90">
        <v>0</v>
      </c>
      <c r="J88" s="90">
        <v>613</v>
      </c>
      <c r="K88" s="90">
        <v>120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2457</v>
      </c>
      <c r="E118" s="90">
        <v>0</v>
      </c>
      <c r="F118" s="90"/>
      <c r="G118" s="90">
        <v>1600</v>
      </c>
      <c r="H118" s="91"/>
      <c r="I118" s="90">
        <v>857</v>
      </c>
      <c r="J118" s="90">
        <v>0</v>
      </c>
      <c r="K118" s="90">
        <v>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0</v>
      </c>
      <c r="E134" s="90">
        <v>0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1552827.73</v>
      </c>
      <c r="E210" s="91"/>
      <c r="F210" s="89">
        <f>F211+F257</f>
        <v>1552827.73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1314870.03</v>
      </c>
      <c r="E211" s="91"/>
      <c r="F211" s="89">
        <f>F212+F214+F227+F240+F246</f>
        <v>1314870.03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317549.03000000003</v>
      </c>
      <c r="E212" s="91"/>
      <c r="F212" s="90">
        <v>317549.03000000003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141521</v>
      </c>
      <c r="E214" s="91"/>
      <c r="F214" s="90">
        <v>141521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855800</v>
      </c>
      <c r="E227" s="91"/>
      <c r="F227" s="90">
        <v>855800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237957.7</v>
      </c>
      <c r="E257" s="91"/>
      <c r="F257" s="90">
        <v>237957.7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7410</v>
      </c>
      <c r="E264" s="91"/>
      <c r="F264" s="91"/>
      <c r="G264" s="91"/>
      <c r="H264" s="89">
        <f>H265</f>
        <v>7410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7410</v>
      </c>
      <c r="E265" s="91"/>
      <c r="F265" s="91"/>
      <c r="G265" s="91"/>
      <c r="H265" s="90">
        <v>7410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4" t="s">
        <v>387</v>
      </c>
      <c r="C301" s="144" t="s">
        <v>284</v>
      </c>
      <c r="D301" s="58">
        <f>D6+D210+D264+D293</f>
        <v>1767144.01</v>
      </c>
      <c r="E301" s="58">
        <f>E6</f>
        <v>45813.68</v>
      </c>
      <c r="F301" s="58">
        <f>F210</f>
        <v>1552827.73</v>
      </c>
      <c r="G301" s="58">
        <f>G6</f>
        <v>140502.6</v>
      </c>
      <c r="H301" s="58">
        <f>H264</f>
        <v>7410</v>
      </c>
      <c r="I301" s="58">
        <f>I6</f>
        <v>19857</v>
      </c>
      <c r="J301" s="58">
        <f t="shared" ref="J301:K301" si="6">J6</f>
        <v>613</v>
      </c>
      <c r="K301" s="58">
        <f t="shared" si="6"/>
        <v>120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F301 H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50" t="s">
        <v>285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2:14" ht="3.75" customHeight="1" thickBot="1" x14ac:dyDescent="0.25"/>
    <row r="4" spans="2:14" ht="42.95" customHeight="1" thickTop="1" x14ac:dyDescent="0.2">
      <c r="B4" s="151" t="s">
        <v>286</v>
      </c>
      <c r="C4" s="153" t="s">
        <v>287</v>
      </c>
      <c r="D4" s="153" t="s">
        <v>288</v>
      </c>
      <c r="E4" s="153" t="s">
        <v>289</v>
      </c>
      <c r="F4" s="155" t="s">
        <v>290</v>
      </c>
      <c r="G4" s="157" t="s">
        <v>396</v>
      </c>
      <c r="H4" s="158"/>
      <c r="I4" s="158"/>
      <c r="J4" s="158"/>
      <c r="K4" s="159"/>
      <c r="L4" s="160" t="s">
        <v>291</v>
      </c>
      <c r="M4" s="162" t="s">
        <v>292</v>
      </c>
      <c r="N4" s="164" t="s">
        <v>293</v>
      </c>
    </row>
    <row r="5" spans="2:14" ht="24.95" customHeight="1" thickBot="1" x14ac:dyDescent="0.3">
      <c r="B5" s="152"/>
      <c r="C5" s="154"/>
      <c r="D5" s="154"/>
      <c r="E5" s="154"/>
      <c r="F5" s="156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61"/>
      <c r="M5" s="163"/>
      <c r="N5" s="165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workbookViewId="0">
      <selection activeCell="C30" sqref="C30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421</v>
      </c>
      <c r="C2" s="150"/>
      <c r="D2" s="150"/>
      <c r="E2" s="150"/>
      <c r="F2" s="150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17201959.02</v>
      </c>
      <c r="E5" s="59">
        <f>E33</f>
        <v>16900001.77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3566438.31</v>
      </c>
      <c r="E6" s="58">
        <f>SUM(E7:E14)</f>
        <v>3469872.06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3533838.31</v>
      </c>
      <c r="E7" s="94">
        <v>3251424.06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32600</v>
      </c>
      <c r="E10" s="94">
        <v>44600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0</v>
      </c>
      <c r="E12" s="94">
        <v>173848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2" t="s">
        <v>397</v>
      </c>
      <c r="C15" s="166"/>
      <c r="D15" s="58">
        <f>D6</f>
        <v>3566438.31</v>
      </c>
      <c r="E15" s="58">
        <f>E6</f>
        <v>3469872.06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6132465</v>
      </c>
      <c r="E16" s="58">
        <f>SUM(E17:E21)</f>
        <v>6132465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6132465</v>
      </c>
      <c r="E17" s="94">
        <v>6132465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0</v>
      </c>
      <c r="E20" s="94">
        <v>0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2" t="s">
        <v>400</v>
      </c>
      <c r="C22" s="166"/>
      <c r="D22" s="58">
        <f>D16</f>
        <v>6132465</v>
      </c>
      <c r="E22" s="58">
        <f>E16</f>
        <v>6132465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7503055.71</v>
      </c>
      <c r="E23" s="58">
        <f>SUM(E24:E30)</f>
        <v>7297664.71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93">
        <v>71.209999999999994</v>
      </c>
      <c r="E24" s="94">
        <v>50.21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877100</v>
      </c>
      <c r="E27" s="94">
        <v>877100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6625884.5</v>
      </c>
      <c r="E29" s="94">
        <v>6420514.5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2" t="s">
        <v>398</v>
      </c>
      <c r="C31" s="166"/>
      <c r="D31" s="58">
        <f>D23</f>
        <v>7503055.71</v>
      </c>
      <c r="E31" s="58">
        <f>E23</f>
        <v>7297664.71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7" t="s">
        <v>399</v>
      </c>
      <c r="C33" s="168"/>
      <c r="D33" s="95">
        <f>D15+D22+D31</f>
        <v>17201959.02</v>
      </c>
      <c r="E33" s="95">
        <f>E15+E22+E31</f>
        <v>16900001.77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workbookViewId="0">
      <selection activeCell="I28" sqref="I28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0" t="s">
        <v>422</v>
      </c>
      <c r="C2" s="150"/>
      <c r="D2" s="150"/>
      <c r="E2" s="150"/>
      <c r="F2" s="150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16900001.82</v>
      </c>
      <c r="E5" s="84">
        <f>E30</f>
        <v>16900001.82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0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2" t="s">
        <v>328</v>
      </c>
      <c r="C13" s="173"/>
      <c r="D13" s="59">
        <f>D6</f>
        <v>0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2481454.8199999998</v>
      </c>
      <c r="E14" s="57">
        <f>SUM(E15:E21)</f>
        <v>2481454.8199999998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331</v>
      </c>
      <c r="D16" s="69"/>
      <c r="E16" s="61"/>
      <c r="F16" s="65"/>
    </row>
    <row r="17" spans="2:8" ht="23.1" customHeight="1" thickBot="1" x14ac:dyDescent="0.25">
      <c r="B17" s="43">
        <v>223</v>
      </c>
      <c r="C17" s="66" t="s">
        <v>332</v>
      </c>
      <c r="D17" s="69"/>
      <c r="E17" s="61"/>
      <c r="F17" s="65"/>
    </row>
    <row r="18" spans="2:8" ht="23.1" customHeight="1" thickBot="1" x14ac:dyDescent="0.25">
      <c r="B18" s="43">
        <v>224</v>
      </c>
      <c r="C18" s="66" t="s">
        <v>333</v>
      </c>
      <c r="D18" s="103">
        <v>67600</v>
      </c>
      <c r="E18" s="61">
        <v>67600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3">
        <v>2343686.8199999998</v>
      </c>
      <c r="E19" s="61">
        <v>2343686.8199999998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70168</v>
      </c>
      <c r="E21" s="61">
        <v>70168</v>
      </c>
      <c r="F21" s="65"/>
    </row>
    <row r="22" spans="2:8" ht="27" customHeight="1" thickBot="1" x14ac:dyDescent="0.25">
      <c r="B22" s="142" t="s">
        <v>337</v>
      </c>
      <c r="C22" s="173"/>
      <c r="D22" s="59">
        <f>D14</f>
        <v>2481454.8199999998</v>
      </c>
      <c r="E22" s="59">
        <f>E14</f>
        <v>2481454.8199999998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14418547</v>
      </c>
      <c r="E23" s="57">
        <f>E24</f>
        <v>14418547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14418547</v>
      </c>
      <c r="E24" s="57">
        <f>SUM(E25:E27)</f>
        <v>14418547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3">
        <v>5383357</v>
      </c>
      <c r="E25" s="61">
        <v>5383357</v>
      </c>
      <c r="F25" s="65"/>
      <c r="G25" s="169" t="s">
        <v>417</v>
      </c>
      <c r="H25" s="170"/>
    </row>
    <row r="26" spans="2:8" ht="23.1" customHeight="1" thickBot="1" x14ac:dyDescent="0.25">
      <c r="B26" s="43">
        <v>23102</v>
      </c>
      <c r="C26" s="66" t="s">
        <v>339</v>
      </c>
      <c r="D26" s="103">
        <v>4744640</v>
      </c>
      <c r="E26" s="61">
        <v>4744640</v>
      </c>
      <c r="F26" s="65"/>
      <c r="G26" s="169"/>
      <c r="H26" s="170"/>
    </row>
    <row r="27" spans="2:8" ht="23.1" customHeight="1" thickBot="1" x14ac:dyDescent="0.25">
      <c r="B27" s="43">
        <v>23103</v>
      </c>
      <c r="C27" s="66" t="s">
        <v>340</v>
      </c>
      <c r="D27" s="103">
        <v>4290550</v>
      </c>
      <c r="E27" s="61">
        <v>4290550</v>
      </c>
      <c r="F27" s="65"/>
      <c r="G27" s="169"/>
      <c r="H27" s="170"/>
    </row>
    <row r="28" spans="2:8" ht="27" customHeight="1" thickBot="1" x14ac:dyDescent="0.25">
      <c r="B28" s="142" t="s">
        <v>341</v>
      </c>
      <c r="C28" s="173"/>
      <c r="D28" s="59">
        <f>D24</f>
        <v>14418547</v>
      </c>
      <c r="E28" s="59">
        <f>E24</f>
        <v>14418547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71" t="s">
        <v>401</v>
      </c>
      <c r="C30" s="172"/>
      <c r="D30" s="84">
        <f>D13+D22+D28</f>
        <v>16900001.82</v>
      </c>
      <c r="E30" s="84">
        <f>E13+E22+E28</f>
        <v>16900001.82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topLeftCell="A13" workbookViewId="0">
      <selection activeCell="C5" sqref="C5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50" t="s">
        <v>423</v>
      </c>
      <c r="C2" s="150"/>
      <c r="D2" s="150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4">
        <v>2206889.9500000007</v>
      </c>
      <c r="D5" s="73"/>
      <c r="E5" s="115"/>
      <c r="F5" s="116" t="s">
        <v>415</v>
      </c>
      <c r="G5" s="115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409722</v>
      </c>
      <c r="D6" s="74"/>
    </row>
    <row r="7" spans="2:7" ht="39.950000000000003" customHeight="1" thickBot="1" x14ac:dyDescent="0.25">
      <c r="B7" s="75" t="s">
        <v>344</v>
      </c>
      <c r="C7" s="84">
        <f>C5+C6</f>
        <v>2616611.9500000007</v>
      </c>
      <c r="D7" s="76"/>
    </row>
    <row r="8" spans="2:7" ht="39.950000000000003" customHeight="1" thickBot="1" x14ac:dyDescent="0.35">
      <c r="B8" s="82" t="s">
        <v>345</v>
      </c>
      <c r="C8" s="84">
        <f>C16</f>
        <v>317549.03000000003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317549.03000000003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317549.03000000003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5">
        <f>C7-C16</f>
        <v>2299062.9200000009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abSelected="1" topLeftCell="B10" zoomScale="80" zoomScaleNormal="80" workbookViewId="0">
      <selection activeCell="I22" sqref="I22"/>
    </sheetView>
  </sheetViews>
  <sheetFormatPr defaultRowHeight="14.25" x14ac:dyDescent="0.2"/>
  <cols>
    <col min="1" max="1" width="0.75" style="108" hidden="1" customWidth="1"/>
    <col min="2" max="2" width="1.625" style="108" customWidth="1"/>
    <col min="3" max="3" width="7.75" style="107" customWidth="1"/>
    <col min="4" max="4" width="20.625" style="107" customWidth="1"/>
    <col min="5" max="5" width="10.625" style="107" customWidth="1"/>
    <col min="6" max="6" width="0.75" style="107" customWidth="1"/>
    <col min="7" max="7" width="7.75" style="107" customWidth="1"/>
    <col min="8" max="8" width="20.625" style="107" customWidth="1"/>
    <col min="9" max="9" width="10.625" style="107" customWidth="1"/>
    <col min="10" max="10" width="0.75" style="107" customWidth="1"/>
    <col min="11" max="11" width="10.625" style="107" customWidth="1"/>
    <col min="12" max="12" width="15.625" style="108" customWidth="1"/>
    <col min="13" max="256" width="9" style="108"/>
    <col min="257" max="257" width="10" style="108" bestFit="1" customWidth="1"/>
    <col min="258" max="258" width="8.75" style="108" bestFit="1" customWidth="1"/>
    <col min="259" max="259" width="39.75" style="108" bestFit="1" customWidth="1"/>
    <col min="260" max="260" width="0.75" style="108" customWidth="1"/>
    <col min="261" max="261" width="10" style="108" bestFit="1" customWidth="1"/>
    <col min="262" max="262" width="8.75" style="108" bestFit="1" customWidth="1"/>
    <col min="263" max="263" width="31.375" style="108" bestFit="1" customWidth="1"/>
    <col min="264" max="264" width="1.375" style="108" customWidth="1"/>
    <col min="265" max="265" width="13.625" style="108" customWidth="1"/>
    <col min="266" max="512" width="9" style="108"/>
    <col min="513" max="513" width="10" style="108" bestFit="1" customWidth="1"/>
    <col min="514" max="514" width="8.75" style="108" bestFit="1" customWidth="1"/>
    <col min="515" max="515" width="39.75" style="108" bestFit="1" customWidth="1"/>
    <col min="516" max="516" width="0.75" style="108" customWidth="1"/>
    <col min="517" max="517" width="10" style="108" bestFit="1" customWidth="1"/>
    <col min="518" max="518" width="8.75" style="108" bestFit="1" customWidth="1"/>
    <col min="519" max="519" width="31.375" style="108" bestFit="1" customWidth="1"/>
    <col min="520" max="520" width="1.375" style="108" customWidth="1"/>
    <col min="521" max="521" width="13.625" style="108" customWidth="1"/>
    <col min="522" max="768" width="9" style="108"/>
    <col min="769" max="769" width="10" style="108" bestFit="1" customWidth="1"/>
    <col min="770" max="770" width="8.75" style="108" bestFit="1" customWidth="1"/>
    <col min="771" max="771" width="39.75" style="108" bestFit="1" customWidth="1"/>
    <col min="772" max="772" width="0.75" style="108" customWidth="1"/>
    <col min="773" max="773" width="10" style="108" bestFit="1" customWidth="1"/>
    <col min="774" max="774" width="8.75" style="108" bestFit="1" customWidth="1"/>
    <col min="775" max="775" width="31.375" style="108" bestFit="1" customWidth="1"/>
    <col min="776" max="776" width="1.375" style="108" customWidth="1"/>
    <col min="777" max="777" width="13.625" style="108" customWidth="1"/>
    <col min="778" max="1024" width="9" style="108"/>
    <col min="1025" max="1025" width="10" style="108" bestFit="1" customWidth="1"/>
    <col min="1026" max="1026" width="8.75" style="108" bestFit="1" customWidth="1"/>
    <col min="1027" max="1027" width="39.75" style="108" bestFit="1" customWidth="1"/>
    <col min="1028" max="1028" width="0.75" style="108" customWidth="1"/>
    <col min="1029" max="1029" width="10" style="108" bestFit="1" customWidth="1"/>
    <col min="1030" max="1030" width="8.75" style="108" bestFit="1" customWidth="1"/>
    <col min="1031" max="1031" width="31.375" style="108" bestFit="1" customWidth="1"/>
    <col min="1032" max="1032" width="1.375" style="108" customWidth="1"/>
    <col min="1033" max="1033" width="13.625" style="108" customWidth="1"/>
    <col min="1034" max="1280" width="9" style="108"/>
    <col min="1281" max="1281" width="10" style="108" bestFit="1" customWidth="1"/>
    <col min="1282" max="1282" width="8.75" style="108" bestFit="1" customWidth="1"/>
    <col min="1283" max="1283" width="39.75" style="108" bestFit="1" customWidth="1"/>
    <col min="1284" max="1284" width="0.75" style="108" customWidth="1"/>
    <col min="1285" max="1285" width="10" style="108" bestFit="1" customWidth="1"/>
    <col min="1286" max="1286" width="8.75" style="108" bestFit="1" customWidth="1"/>
    <col min="1287" max="1287" width="31.375" style="108" bestFit="1" customWidth="1"/>
    <col min="1288" max="1288" width="1.375" style="108" customWidth="1"/>
    <col min="1289" max="1289" width="13.625" style="108" customWidth="1"/>
    <col min="1290" max="1536" width="9" style="108"/>
    <col min="1537" max="1537" width="10" style="108" bestFit="1" customWidth="1"/>
    <col min="1538" max="1538" width="8.75" style="108" bestFit="1" customWidth="1"/>
    <col min="1539" max="1539" width="39.75" style="108" bestFit="1" customWidth="1"/>
    <col min="1540" max="1540" width="0.75" style="108" customWidth="1"/>
    <col min="1541" max="1541" width="10" style="108" bestFit="1" customWidth="1"/>
    <col min="1542" max="1542" width="8.75" style="108" bestFit="1" customWidth="1"/>
    <col min="1543" max="1543" width="31.375" style="108" bestFit="1" customWidth="1"/>
    <col min="1544" max="1544" width="1.375" style="108" customWidth="1"/>
    <col min="1545" max="1545" width="13.625" style="108" customWidth="1"/>
    <col min="1546" max="1792" width="9" style="108"/>
    <col min="1793" max="1793" width="10" style="108" bestFit="1" customWidth="1"/>
    <col min="1794" max="1794" width="8.75" style="108" bestFit="1" customWidth="1"/>
    <col min="1795" max="1795" width="39.75" style="108" bestFit="1" customWidth="1"/>
    <col min="1796" max="1796" width="0.75" style="108" customWidth="1"/>
    <col min="1797" max="1797" width="10" style="108" bestFit="1" customWidth="1"/>
    <col min="1798" max="1798" width="8.75" style="108" bestFit="1" customWidth="1"/>
    <col min="1799" max="1799" width="31.375" style="108" bestFit="1" customWidth="1"/>
    <col min="1800" max="1800" width="1.375" style="108" customWidth="1"/>
    <col min="1801" max="1801" width="13.625" style="108" customWidth="1"/>
    <col min="1802" max="2048" width="9" style="108"/>
    <col min="2049" max="2049" width="10" style="108" bestFit="1" customWidth="1"/>
    <col min="2050" max="2050" width="8.75" style="108" bestFit="1" customWidth="1"/>
    <col min="2051" max="2051" width="39.75" style="108" bestFit="1" customWidth="1"/>
    <col min="2052" max="2052" width="0.75" style="108" customWidth="1"/>
    <col min="2053" max="2053" width="10" style="108" bestFit="1" customWidth="1"/>
    <col min="2054" max="2054" width="8.75" style="108" bestFit="1" customWidth="1"/>
    <col min="2055" max="2055" width="31.375" style="108" bestFit="1" customWidth="1"/>
    <col min="2056" max="2056" width="1.375" style="108" customWidth="1"/>
    <col min="2057" max="2057" width="13.625" style="108" customWidth="1"/>
    <col min="2058" max="2304" width="9" style="108"/>
    <col min="2305" max="2305" width="10" style="108" bestFit="1" customWidth="1"/>
    <col min="2306" max="2306" width="8.75" style="108" bestFit="1" customWidth="1"/>
    <col min="2307" max="2307" width="39.75" style="108" bestFit="1" customWidth="1"/>
    <col min="2308" max="2308" width="0.75" style="108" customWidth="1"/>
    <col min="2309" max="2309" width="10" style="108" bestFit="1" customWidth="1"/>
    <col min="2310" max="2310" width="8.75" style="108" bestFit="1" customWidth="1"/>
    <col min="2311" max="2311" width="31.375" style="108" bestFit="1" customWidth="1"/>
    <col min="2312" max="2312" width="1.375" style="108" customWidth="1"/>
    <col min="2313" max="2313" width="13.625" style="108" customWidth="1"/>
    <col min="2314" max="2560" width="9" style="108"/>
    <col min="2561" max="2561" width="10" style="108" bestFit="1" customWidth="1"/>
    <col min="2562" max="2562" width="8.75" style="108" bestFit="1" customWidth="1"/>
    <col min="2563" max="2563" width="39.75" style="108" bestFit="1" customWidth="1"/>
    <col min="2564" max="2564" width="0.75" style="108" customWidth="1"/>
    <col min="2565" max="2565" width="10" style="108" bestFit="1" customWidth="1"/>
    <col min="2566" max="2566" width="8.75" style="108" bestFit="1" customWidth="1"/>
    <col min="2567" max="2567" width="31.375" style="108" bestFit="1" customWidth="1"/>
    <col min="2568" max="2568" width="1.375" style="108" customWidth="1"/>
    <col min="2569" max="2569" width="13.625" style="108" customWidth="1"/>
    <col min="2570" max="2816" width="9" style="108"/>
    <col min="2817" max="2817" width="10" style="108" bestFit="1" customWidth="1"/>
    <col min="2818" max="2818" width="8.75" style="108" bestFit="1" customWidth="1"/>
    <col min="2819" max="2819" width="39.75" style="108" bestFit="1" customWidth="1"/>
    <col min="2820" max="2820" width="0.75" style="108" customWidth="1"/>
    <col min="2821" max="2821" width="10" style="108" bestFit="1" customWidth="1"/>
    <col min="2822" max="2822" width="8.75" style="108" bestFit="1" customWidth="1"/>
    <col min="2823" max="2823" width="31.375" style="108" bestFit="1" customWidth="1"/>
    <col min="2824" max="2824" width="1.375" style="108" customWidth="1"/>
    <col min="2825" max="2825" width="13.625" style="108" customWidth="1"/>
    <col min="2826" max="3072" width="9" style="108"/>
    <col min="3073" max="3073" width="10" style="108" bestFit="1" customWidth="1"/>
    <col min="3074" max="3074" width="8.75" style="108" bestFit="1" customWidth="1"/>
    <col min="3075" max="3075" width="39.75" style="108" bestFit="1" customWidth="1"/>
    <col min="3076" max="3076" width="0.75" style="108" customWidth="1"/>
    <col min="3077" max="3077" width="10" style="108" bestFit="1" customWidth="1"/>
    <col min="3078" max="3078" width="8.75" style="108" bestFit="1" customWidth="1"/>
    <col min="3079" max="3079" width="31.375" style="108" bestFit="1" customWidth="1"/>
    <col min="3080" max="3080" width="1.375" style="108" customWidth="1"/>
    <col min="3081" max="3081" width="13.625" style="108" customWidth="1"/>
    <col min="3082" max="3328" width="9" style="108"/>
    <col min="3329" max="3329" width="10" style="108" bestFit="1" customWidth="1"/>
    <col min="3330" max="3330" width="8.75" style="108" bestFit="1" customWidth="1"/>
    <col min="3331" max="3331" width="39.75" style="108" bestFit="1" customWidth="1"/>
    <col min="3332" max="3332" width="0.75" style="108" customWidth="1"/>
    <col min="3333" max="3333" width="10" style="108" bestFit="1" customWidth="1"/>
    <col min="3334" max="3334" width="8.75" style="108" bestFit="1" customWidth="1"/>
    <col min="3335" max="3335" width="31.375" style="108" bestFit="1" customWidth="1"/>
    <col min="3336" max="3336" width="1.375" style="108" customWidth="1"/>
    <col min="3337" max="3337" width="13.625" style="108" customWidth="1"/>
    <col min="3338" max="3584" width="9" style="108"/>
    <col min="3585" max="3585" width="10" style="108" bestFit="1" customWidth="1"/>
    <col min="3586" max="3586" width="8.75" style="108" bestFit="1" customWidth="1"/>
    <col min="3587" max="3587" width="39.75" style="108" bestFit="1" customWidth="1"/>
    <col min="3588" max="3588" width="0.75" style="108" customWidth="1"/>
    <col min="3589" max="3589" width="10" style="108" bestFit="1" customWidth="1"/>
    <col min="3590" max="3590" width="8.75" style="108" bestFit="1" customWidth="1"/>
    <col min="3591" max="3591" width="31.375" style="108" bestFit="1" customWidth="1"/>
    <col min="3592" max="3592" width="1.375" style="108" customWidth="1"/>
    <col min="3593" max="3593" width="13.625" style="108" customWidth="1"/>
    <col min="3594" max="3840" width="9" style="108"/>
    <col min="3841" max="3841" width="10" style="108" bestFit="1" customWidth="1"/>
    <col min="3842" max="3842" width="8.75" style="108" bestFit="1" customWidth="1"/>
    <col min="3843" max="3843" width="39.75" style="108" bestFit="1" customWidth="1"/>
    <col min="3844" max="3844" width="0.75" style="108" customWidth="1"/>
    <col min="3845" max="3845" width="10" style="108" bestFit="1" customWidth="1"/>
    <col min="3846" max="3846" width="8.75" style="108" bestFit="1" customWidth="1"/>
    <col min="3847" max="3847" width="31.375" style="108" bestFit="1" customWidth="1"/>
    <col min="3848" max="3848" width="1.375" style="108" customWidth="1"/>
    <col min="3849" max="3849" width="13.625" style="108" customWidth="1"/>
    <col min="3850" max="4096" width="9" style="108"/>
    <col min="4097" max="4097" width="10" style="108" bestFit="1" customWidth="1"/>
    <col min="4098" max="4098" width="8.75" style="108" bestFit="1" customWidth="1"/>
    <col min="4099" max="4099" width="39.75" style="108" bestFit="1" customWidth="1"/>
    <col min="4100" max="4100" width="0.75" style="108" customWidth="1"/>
    <col min="4101" max="4101" width="10" style="108" bestFit="1" customWidth="1"/>
    <col min="4102" max="4102" width="8.75" style="108" bestFit="1" customWidth="1"/>
    <col min="4103" max="4103" width="31.375" style="108" bestFit="1" customWidth="1"/>
    <col min="4104" max="4104" width="1.375" style="108" customWidth="1"/>
    <col min="4105" max="4105" width="13.625" style="108" customWidth="1"/>
    <col min="4106" max="4352" width="9" style="108"/>
    <col min="4353" max="4353" width="10" style="108" bestFit="1" customWidth="1"/>
    <col min="4354" max="4354" width="8.75" style="108" bestFit="1" customWidth="1"/>
    <col min="4355" max="4355" width="39.75" style="108" bestFit="1" customWidth="1"/>
    <col min="4356" max="4356" width="0.75" style="108" customWidth="1"/>
    <col min="4357" max="4357" width="10" style="108" bestFit="1" customWidth="1"/>
    <col min="4358" max="4358" width="8.75" style="108" bestFit="1" customWidth="1"/>
    <col min="4359" max="4359" width="31.375" style="108" bestFit="1" customWidth="1"/>
    <col min="4360" max="4360" width="1.375" style="108" customWidth="1"/>
    <col min="4361" max="4361" width="13.625" style="108" customWidth="1"/>
    <col min="4362" max="4608" width="9" style="108"/>
    <col min="4609" max="4609" width="10" style="108" bestFit="1" customWidth="1"/>
    <col min="4610" max="4610" width="8.75" style="108" bestFit="1" customWidth="1"/>
    <col min="4611" max="4611" width="39.75" style="108" bestFit="1" customWidth="1"/>
    <col min="4612" max="4612" width="0.75" style="108" customWidth="1"/>
    <col min="4613" max="4613" width="10" style="108" bestFit="1" customWidth="1"/>
    <col min="4614" max="4614" width="8.75" style="108" bestFit="1" customWidth="1"/>
    <col min="4615" max="4615" width="31.375" style="108" bestFit="1" customWidth="1"/>
    <col min="4616" max="4616" width="1.375" style="108" customWidth="1"/>
    <col min="4617" max="4617" width="13.625" style="108" customWidth="1"/>
    <col min="4618" max="4864" width="9" style="108"/>
    <col min="4865" max="4865" width="10" style="108" bestFit="1" customWidth="1"/>
    <col min="4866" max="4866" width="8.75" style="108" bestFit="1" customWidth="1"/>
    <col min="4867" max="4867" width="39.75" style="108" bestFit="1" customWidth="1"/>
    <col min="4868" max="4868" width="0.75" style="108" customWidth="1"/>
    <col min="4869" max="4869" width="10" style="108" bestFit="1" customWidth="1"/>
    <col min="4870" max="4870" width="8.75" style="108" bestFit="1" customWidth="1"/>
    <col min="4871" max="4871" width="31.375" style="108" bestFit="1" customWidth="1"/>
    <col min="4872" max="4872" width="1.375" style="108" customWidth="1"/>
    <col min="4873" max="4873" width="13.625" style="108" customWidth="1"/>
    <col min="4874" max="5120" width="9" style="108"/>
    <col min="5121" max="5121" width="10" style="108" bestFit="1" customWidth="1"/>
    <col min="5122" max="5122" width="8.75" style="108" bestFit="1" customWidth="1"/>
    <col min="5123" max="5123" width="39.75" style="108" bestFit="1" customWidth="1"/>
    <col min="5124" max="5124" width="0.75" style="108" customWidth="1"/>
    <col min="5125" max="5125" width="10" style="108" bestFit="1" customWidth="1"/>
    <col min="5126" max="5126" width="8.75" style="108" bestFit="1" customWidth="1"/>
    <col min="5127" max="5127" width="31.375" style="108" bestFit="1" customWidth="1"/>
    <col min="5128" max="5128" width="1.375" style="108" customWidth="1"/>
    <col min="5129" max="5129" width="13.625" style="108" customWidth="1"/>
    <col min="5130" max="5376" width="9" style="108"/>
    <col min="5377" max="5377" width="10" style="108" bestFit="1" customWidth="1"/>
    <col min="5378" max="5378" width="8.75" style="108" bestFit="1" customWidth="1"/>
    <col min="5379" max="5379" width="39.75" style="108" bestFit="1" customWidth="1"/>
    <col min="5380" max="5380" width="0.75" style="108" customWidth="1"/>
    <col min="5381" max="5381" width="10" style="108" bestFit="1" customWidth="1"/>
    <col min="5382" max="5382" width="8.75" style="108" bestFit="1" customWidth="1"/>
    <col min="5383" max="5383" width="31.375" style="108" bestFit="1" customWidth="1"/>
    <col min="5384" max="5384" width="1.375" style="108" customWidth="1"/>
    <col min="5385" max="5385" width="13.625" style="108" customWidth="1"/>
    <col min="5386" max="5632" width="9" style="108"/>
    <col min="5633" max="5633" width="10" style="108" bestFit="1" customWidth="1"/>
    <col min="5634" max="5634" width="8.75" style="108" bestFit="1" customWidth="1"/>
    <col min="5635" max="5635" width="39.75" style="108" bestFit="1" customWidth="1"/>
    <col min="5636" max="5636" width="0.75" style="108" customWidth="1"/>
    <col min="5637" max="5637" width="10" style="108" bestFit="1" customWidth="1"/>
    <col min="5638" max="5638" width="8.75" style="108" bestFit="1" customWidth="1"/>
    <col min="5639" max="5639" width="31.375" style="108" bestFit="1" customWidth="1"/>
    <col min="5640" max="5640" width="1.375" style="108" customWidth="1"/>
    <col min="5641" max="5641" width="13.625" style="108" customWidth="1"/>
    <col min="5642" max="5888" width="9" style="108"/>
    <col min="5889" max="5889" width="10" style="108" bestFit="1" customWidth="1"/>
    <col min="5890" max="5890" width="8.75" style="108" bestFit="1" customWidth="1"/>
    <col min="5891" max="5891" width="39.75" style="108" bestFit="1" customWidth="1"/>
    <col min="5892" max="5892" width="0.75" style="108" customWidth="1"/>
    <col min="5893" max="5893" width="10" style="108" bestFit="1" customWidth="1"/>
    <col min="5894" max="5894" width="8.75" style="108" bestFit="1" customWidth="1"/>
    <col min="5895" max="5895" width="31.375" style="108" bestFit="1" customWidth="1"/>
    <col min="5896" max="5896" width="1.375" style="108" customWidth="1"/>
    <col min="5897" max="5897" width="13.625" style="108" customWidth="1"/>
    <col min="5898" max="6144" width="9" style="108"/>
    <col min="6145" max="6145" width="10" style="108" bestFit="1" customWidth="1"/>
    <col min="6146" max="6146" width="8.75" style="108" bestFit="1" customWidth="1"/>
    <col min="6147" max="6147" width="39.75" style="108" bestFit="1" customWidth="1"/>
    <col min="6148" max="6148" width="0.75" style="108" customWidth="1"/>
    <col min="6149" max="6149" width="10" style="108" bestFit="1" customWidth="1"/>
    <col min="6150" max="6150" width="8.75" style="108" bestFit="1" customWidth="1"/>
    <col min="6151" max="6151" width="31.375" style="108" bestFit="1" customWidth="1"/>
    <col min="6152" max="6152" width="1.375" style="108" customWidth="1"/>
    <col min="6153" max="6153" width="13.625" style="108" customWidth="1"/>
    <col min="6154" max="6400" width="9" style="108"/>
    <col min="6401" max="6401" width="10" style="108" bestFit="1" customWidth="1"/>
    <col min="6402" max="6402" width="8.75" style="108" bestFit="1" customWidth="1"/>
    <col min="6403" max="6403" width="39.75" style="108" bestFit="1" customWidth="1"/>
    <col min="6404" max="6404" width="0.75" style="108" customWidth="1"/>
    <col min="6405" max="6405" width="10" style="108" bestFit="1" customWidth="1"/>
    <col min="6406" max="6406" width="8.75" style="108" bestFit="1" customWidth="1"/>
    <col min="6407" max="6407" width="31.375" style="108" bestFit="1" customWidth="1"/>
    <col min="6408" max="6408" width="1.375" style="108" customWidth="1"/>
    <col min="6409" max="6409" width="13.625" style="108" customWidth="1"/>
    <col min="6410" max="6656" width="9" style="108"/>
    <col min="6657" max="6657" width="10" style="108" bestFit="1" customWidth="1"/>
    <col min="6658" max="6658" width="8.75" style="108" bestFit="1" customWidth="1"/>
    <col min="6659" max="6659" width="39.75" style="108" bestFit="1" customWidth="1"/>
    <col min="6660" max="6660" width="0.75" style="108" customWidth="1"/>
    <col min="6661" max="6661" width="10" style="108" bestFit="1" customWidth="1"/>
    <col min="6662" max="6662" width="8.75" style="108" bestFit="1" customWidth="1"/>
    <col min="6663" max="6663" width="31.375" style="108" bestFit="1" customWidth="1"/>
    <col min="6664" max="6664" width="1.375" style="108" customWidth="1"/>
    <col min="6665" max="6665" width="13.625" style="108" customWidth="1"/>
    <col min="6666" max="6912" width="9" style="108"/>
    <col min="6913" max="6913" width="10" style="108" bestFit="1" customWidth="1"/>
    <col min="6914" max="6914" width="8.75" style="108" bestFit="1" customWidth="1"/>
    <col min="6915" max="6915" width="39.75" style="108" bestFit="1" customWidth="1"/>
    <col min="6916" max="6916" width="0.75" style="108" customWidth="1"/>
    <col min="6917" max="6917" width="10" style="108" bestFit="1" customWidth="1"/>
    <col min="6918" max="6918" width="8.75" style="108" bestFit="1" customWidth="1"/>
    <col min="6919" max="6919" width="31.375" style="108" bestFit="1" customWidth="1"/>
    <col min="6920" max="6920" width="1.375" style="108" customWidth="1"/>
    <col min="6921" max="6921" width="13.625" style="108" customWidth="1"/>
    <col min="6922" max="7168" width="9" style="108"/>
    <col min="7169" max="7169" width="10" style="108" bestFit="1" customWidth="1"/>
    <col min="7170" max="7170" width="8.75" style="108" bestFit="1" customWidth="1"/>
    <col min="7171" max="7171" width="39.75" style="108" bestFit="1" customWidth="1"/>
    <col min="7172" max="7172" width="0.75" style="108" customWidth="1"/>
    <col min="7173" max="7173" width="10" style="108" bestFit="1" customWidth="1"/>
    <col min="7174" max="7174" width="8.75" style="108" bestFit="1" customWidth="1"/>
    <col min="7175" max="7175" width="31.375" style="108" bestFit="1" customWidth="1"/>
    <col min="7176" max="7176" width="1.375" style="108" customWidth="1"/>
    <col min="7177" max="7177" width="13.625" style="108" customWidth="1"/>
    <col min="7178" max="7424" width="9" style="108"/>
    <col min="7425" max="7425" width="10" style="108" bestFit="1" customWidth="1"/>
    <col min="7426" max="7426" width="8.75" style="108" bestFit="1" customWidth="1"/>
    <col min="7427" max="7427" width="39.75" style="108" bestFit="1" customWidth="1"/>
    <col min="7428" max="7428" width="0.75" style="108" customWidth="1"/>
    <col min="7429" max="7429" width="10" style="108" bestFit="1" customWidth="1"/>
    <col min="7430" max="7430" width="8.75" style="108" bestFit="1" customWidth="1"/>
    <col min="7431" max="7431" width="31.375" style="108" bestFit="1" customWidth="1"/>
    <col min="7432" max="7432" width="1.375" style="108" customWidth="1"/>
    <col min="7433" max="7433" width="13.625" style="108" customWidth="1"/>
    <col min="7434" max="7680" width="9" style="108"/>
    <col min="7681" max="7681" width="10" style="108" bestFit="1" customWidth="1"/>
    <col min="7682" max="7682" width="8.75" style="108" bestFit="1" customWidth="1"/>
    <col min="7683" max="7683" width="39.75" style="108" bestFit="1" customWidth="1"/>
    <col min="7684" max="7684" width="0.75" style="108" customWidth="1"/>
    <col min="7685" max="7685" width="10" style="108" bestFit="1" customWidth="1"/>
    <col min="7686" max="7686" width="8.75" style="108" bestFit="1" customWidth="1"/>
    <col min="7687" max="7687" width="31.375" style="108" bestFit="1" customWidth="1"/>
    <col min="7688" max="7688" width="1.375" style="108" customWidth="1"/>
    <col min="7689" max="7689" width="13.625" style="108" customWidth="1"/>
    <col min="7690" max="7936" width="9" style="108"/>
    <col min="7937" max="7937" width="10" style="108" bestFit="1" customWidth="1"/>
    <col min="7938" max="7938" width="8.75" style="108" bestFit="1" customWidth="1"/>
    <col min="7939" max="7939" width="39.75" style="108" bestFit="1" customWidth="1"/>
    <col min="7940" max="7940" width="0.75" style="108" customWidth="1"/>
    <col min="7941" max="7941" width="10" style="108" bestFit="1" customWidth="1"/>
    <col min="7942" max="7942" width="8.75" style="108" bestFit="1" customWidth="1"/>
    <col min="7943" max="7943" width="31.375" style="108" bestFit="1" customWidth="1"/>
    <col min="7944" max="7944" width="1.375" style="108" customWidth="1"/>
    <col min="7945" max="7945" width="13.625" style="108" customWidth="1"/>
    <col min="7946" max="8192" width="9" style="108"/>
    <col min="8193" max="8193" width="10" style="108" bestFit="1" customWidth="1"/>
    <col min="8194" max="8194" width="8.75" style="108" bestFit="1" customWidth="1"/>
    <col min="8195" max="8195" width="39.75" style="108" bestFit="1" customWidth="1"/>
    <col min="8196" max="8196" width="0.75" style="108" customWidth="1"/>
    <col min="8197" max="8197" width="10" style="108" bestFit="1" customWidth="1"/>
    <col min="8198" max="8198" width="8.75" style="108" bestFit="1" customWidth="1"/>
    <col min="8199" max="8199" width="31.375" style="108" bestFit="1" customWidth="1"/>
    <col min="8200" max="8200" width="1.375" style="108" customWidth="1"/>
    <col min="8201" max="8201" width="13.625" style="108" customWidth="1"/>
    <col min="8202" max="8448" width="9" style="108"/>
    <col min="8449" max="8449" width="10" style="108" bestFit="1" customWidth="1"/>
    <col min="8450" max="8450" width="8.75" style="108" bestFit="1" customWidth="1"/>
    <col min="8451" max="8451" width="39.75" style="108" bestFit="1" customWidth="1"/>
    <col min="8452" max="8452" width="0.75" style="108" customWidth="1"/>
    <col min="8453" max="8453" width="10" style="108" bestFit="1" customWidth="1"/>
    <col min="8454" max="8454" width="8.75" style="108" bestFit="1" customWidth="1"/>
    <col min="8455" max="8455" width="31.375" style="108" bestFit="1" customWidth="1"/>
    <col min="8456" max="8456" width="1.375" style="108" customWidth="1"/>
    <col min="8457" max="8457" width="13.625" style="108" customWidth="1"/>
    <col min="8458" max="8704" width="9" style="108"/>
    <col min="8705" max="8705" width="10" style="108" bestFit="1" customWidth="1"/>
    <col min="8706" max="8706" width="8.75" style="108" bestFit="1" customWidth="1"/>
    <col min="8707" max="8707" width="39.75" style="108" bestFit="1" customWidth="1"/>
    <col min="8708" max="8708" width="0.75" style="108" customWidth="1"/>
    <col min="8709" max="8709" width="10" style="108" bestFit="1" customWidth="1"/>
    <col min="8710" max="8710" width="8.75" style="108" bestFit="1" customWidth="1"/>
    <col min="8711" max="8711" width="31.375" style="108" bestFit="1" customWidth="1"/>
    <col min="8712" max="8712" width="1.375" style="108" customWidth="1"/>
    <col min="8713" max="8713" width="13.625" style="108" customWidth="1"/>
    <col min="8714" max="8960" width="9" style="108"/>
    <col min="8961" max="8961" width="10" style="108" bestFit="1" customWidth="1"/>
    <col min="8962" max="8962" width="8.75" style="108" bestFit="1" customWidth="1"/>
    <col min="8963" max="8963" width="39.75" style="108" bestFit="1" customWidth="1"/>
    <col min="8964" max="8964" width="0.75" style="108" customWidth="1"/>
    <col min="8965" max="8965" width="10" style="108" bestFit="1" customWidth="1"/>
    <col min="8966" max="8966" width="8.75" style="108" bestFit="1" customWidth="1"/>
    <col min="8967" max="8967" width="31.375" style="108" bestFit="1" customWidth="1"/>
    <col min="8968" max="8968" width="1.375" style="108" customWidth="1"/>
    <col min="8969" max="8969" width="13.625" style="108" customWidth="1"/>
    <col min="8970" max="9216" width="9" style="108"/>
    <col min="9217" max="9217" width="10" style="108" bestFit="1" customWidth="1"/>
    <col min="9218" max="9218" width="8.75" style="108" bestFit="1" customWidth="1"/>
    <col min="9219" max="9219" width="39.75" style="108" bestFit="1" customWidth="1"/>
    <col min="9220" max="9220" width="0.75" style="108" customWidth="1"/>
    <col min="9221" max="9221" width="10" style="108" bestFit="1" customWidth="1"/>
    <col min="9222" max="9222" width="8.75" style="108" bestFit="1" customWidth="1"/>
    <col min="9223" max="9223" width="31.375" style="108" bestFit="1" customWidth="1"/>
    <col min="9224" max="9224" width="1.375" style="108" customWidth="1"/>
    <col min="9225" max="9225" width="13.625" style="108" customWidth="1"/>
    <col min="9226" max="9472" width="9" style="108"/>
    <col min="9473" max="9473" width="10" style="108" bestFit="1" customWidth="1"/>
    <col min="9474" max="9474" width="8.75" style="108" bestFit="1" customWidth="1"/>
    <col min="9475" max="9475" width="39.75" style="108" bestFit="1" customWidth="1"/>
    <col min="9476" max="9476" width="0.75" style="108" customWidth="1"/>
    <col min="9477" max="9477" width="10" style="108" bestFit="1" customWidth="1"/>
    <col min="9478" max="9478" width="8.75" style="108" bestFit="1" customWidth="1"/>
    <col min="9479" max="9479" width="31.375" style="108" bestFit="1" customWidth="1"/>
    <col min="9480" max="9480" width="1.375" style="108" customWidth="1"/>
    <col min="9481" max="9481" width="13.625" style="108" customWidth="1"/>
    <col min="9482" max="9728" width="9" style="108"/>
    <col min="9729" max="9729" width="10" style="108" bestFit="1" customWidth="1"/>
    <col min="9730" max="9730" width="8.75" style="108" bestFit="1" customWidth="1"/>
    <col min="9731" max="9731" width="39.75" style="108" bestFit="1" customWidth="1"/>
    <col min="9732" max="9732" width="0.75" style="108" customWidth="1"/>
    <col min="9733" max="9733" width="10" style="108" bestFit="1" customWidth="1"/>
    <col min="9734" max="9734" width="8.75" style="108" bestFit="1" customWidth="1"/>
    <col min="9735" max="9735" width="31.375" style="108" bestFit="1" customWidth="1"/>
    <col min="9736" max="9736" width="1.375" style="108" customWidth="1"/>
    <col min="9737" max="9737" width="13.625" style="108" customWidth="1"/>
    <col min="9738" max="9984" width="9" style="108"/>
    <col min="9985" max="9985" width="10" style="108" bestFit="1" customWidth="1"/>
    <col min="9986" max="9986" width="8.75" style="108" bestFit="1" customWidth="1"/>
    <col min="9987" max="9987" width="39.75" style="108" bestFit="1" customWidth="1"/>
    <col min="9988" max="9988" width="0.75" style="108" customWidth="1"/>
    <col min="9989" max="9989" width="10" style="108" bestFit="1" customWidth="1"/>
    <col min="9990" max="9990" width="8.75" style="108" bestFit="1" customWidth="1"/>
    <col min="9991" max="9991" width="31.375" style="108" bestFit="1" customWidth="1"/>
    <col min="9992" max="9992" width="1.375" style="108" customWidth="1"/>
    <col min="9993" max="9993" width="13.625" style="108" customWidth="1"/>
    <col min="9994" max="10240" width="9" style="108"/>
    <col min="10241" max="10241" width="10" style="108" bestFit="1" customWidth="1"/>
    <col min="10242" max="10242" width="8.75" style="108" bestFit="1" customWidth="1"/>
    <col min="10243" max="10243" width="39.75" style="108" bestFit="1" customWidth="1"/>
    <col min="10244" max="10244" width="0.75" style="108" customWidth="1"/>
    <col min="10245" max="10245" width="10" style="108" bestFit="1" customWidth="1"/>
    <col min="10246" max="10246" width="8.75" style="108" bestFit="1" customWidth="1"/>
    <col min="10247" max="10247" width="31.375" style="108" bestFit="1" customWidth="1"/>
    <col min="10248" max="10248" width="1.375" style="108" customWidth="1"/>
    <col min="10249" max="10249" width="13.625" style="108" customWidth="1"/>
    <col min="10250" max="10496" width="9" style="108"/>
    <col min="10497" max="10497" width="10" style="108" bestFit="1" customWidth="1"/>
    <col min="10498" max="10498" width="8.75" style="108" bestFit="1" customWidth="1"/>
    <col min="10499" max="10499" width="39.75" style="108" bestFit="1" customWidth="1"/>
    <col min="10500" max="10500" width="0.75" style="108" customWidth="1"/>
    <col min="10501" max="10501" width="10" style="108" bestFit="1" customWidth="1"/>
    <col min="10502" max="10502" width="8.75" style="108" bestFit="1" customWidth="1"/>
    <col min="10503" max="10503" width="31.375" style="108" bestFit="1" customWidth="1"/>
    <col min="10504" max="10504" width="1.375" style="108" customWidth="1"/>
    <col min="10505" max="10505" width="13.625" style="108" customWidth="1"/>
    <col min="10506" max="10752" width="9" style="108"/>
    <col min="10753" max="10753" width="10" style="108" bestFit="1" customWidth="1"/>
    <col min="10754" max="10754" width="8.75" style="108" bestFit="1" customWidth="1"/>
    <col min="10755" max="10755" width="39.75" style="108" bestFit="1" customWidth="1"/>
    <col min="10756" max="10756" width="0.75" style="108" customWidth="1"/>
    <col min="10757" max="10757" width="10" style="108" bestFit="1" customWidth="1"/>
    <col min="10758" max="10758" width="8.75" style="108" bestFit="1" customWidth="1"/>
    <col min="10759" max="10759" width="31.375" style="108" bestFit="1" customWidth="1"/>
    <col min="10760" max="10760" width="1.375" style="108" customWidth="1"/>
    <col min="10761" max="10761" width="13.625" style="108" customWidth="1"/>
    <col min="10762" max="11008" width="9" style="108"/>
    <col min="11009" max="11009" width="10" style="108" bestFit="1" customWidth="1"/>
    <col min="11010" max="11010" width="8.75" style="108" bestFit="1" customWidth="1"/>
    <col min="11011" max="11011" width="39.75" style="108" bestFit="1" customWidth="1"/>
    <col min="11012" max="11012" width="0.75" style="108" customWidth="1"/>
    <col min="11013" max="11013" width="10" style="108" bestFit="1" customWidth="1"/>
    <col min="11014" max="11014" width="8.75" style="108" bestFit="1" customWidth="1"/>
    <col min="11015" max="11015" width="31.375" style="108" bestFit="1" customWidth="1"/>
    <col min="11016" max="11016" width="1.375" style="108" customWidth="1"/>
    <col min="11017" max="11017" width="13.625" style="108" customWidth="1"/>
    <col min="11018" max="11264" width="9" style="108"/>
    <col min="11265" max="11265" width="10" style="108" bestFit="1" customWidth="1"/>
    <col min="11266" max="11266" width="8.75" style="108" bestFit="1" customWidth="1"/>
    <col min="11267" max="11267" width="39.75" style="108" bestFit="1" customWidth="1"/>
    <col min="11268" max="11268" width="0.75" style="108" customWidth="1"/>
    <col min="11269" max="11269" width="10" style="108" bestFit="1" customWidth="1"/>
    <col min="11270" max="11270" width="8.75" style="108" bestFit="1" customWidth="1"/>
    <col min="11271" max="11271" width="31.375" style="108" bestFit="1" customWidth="1"/>
    <col min="11272" max="11272" width="1.375" style="108" customWidth="1"/>
    <col min="11273" max="11273" width="13.625" style="108" customWidth="1"/>
    <col min="11274" max="11520" width="9" style="108"/>
    <col min="11521" max="11521" width="10" style="108" bestFit="1" customWidth="1"/>
    <col min="11522" max="11522" width="8.75" style="108" bestFit="1" customWidth="1"/>
    <col min="11523" max="11523" width="39.75" style="108" bestFit="1" customWidth="1"/>
    <col min="11524" max="11524" width="0.75" style="108" customWidth="1"/>
    <col min="11525" max="11525" width="10" style="108" bestFit="1" customWidth="1"/>
    <col min="11526" max="11526" width="8.75" style="108" bestFit="1" customWidth="1"/>
    <col min="11527" max="11527" width="31.375" style="108" bestFit="1" customWidth="1"/>
    <col min="11528" max="11528" width="1.375" style="108" customWidth="1"/>
    <col min="11529" max="11529" width="13.625" style="108" customWidth="1"/>
    <col min="11530" max="11776" width="9" style="108"/>
    <col min="11777" max="11777" width="10" style="108" bestFit="1" customWidth="1"/>
    <col min="11778" max="11778" width="8.75" style="108" bestFit="1" customWidth="1"/>
    <col min="11779" max="11779" width="39.75" style="108" bestFit="1" customWidth="1"/>
    <col min="11780" max="11780" width="0.75" style="108" customWidth="1"/>
    <col min="11781" max="11781" width="10" style="108" bestFit="1" customWidth="1"/>
    <col min="11782" max="11782" width="8.75" style="108" bestFit="1" customWidth="1"/>
    <col min="11783" max="11783" width="31.375" style="108" bestFit="1" customWidth="1"/>
    <col min="11784" max="11784" width="1.375" style="108" customWidth="1"/>
    <col min="11785" max="11785" width="13.625" style="108" customWidth="1"/>
    <col min="11786" max="12032" width="9" style="108"/>
    <col min="12033" max="12033" width="10" style="108" bestFit="1" customWidth="1"/>
    <col min="12034" max="12034" width="8.75" style="108" bestFit="1" customWidth="1"/>
    <col min="12035" max="12035" width="39.75" style="108" bestFit="1" customWidth="1"/>
    <col min="12036" max="12036" width="0.75" style="108" customWidth="1"/>
    <col min="12037" max="12037" width="10" style="108" bestFit="1" customWidth="1"/>
    <col min="12038" max="12038" width="8.75" style="108" bestFit="1" customWidth="1"/>
    <col min="12039" max="12039" width="31.375" style="108" bestFit="1" customWidth="1"/>
    <col min="12040" max="12040" width="1.375" style="108" customWidth="1"/>
    <col min="12041" max="12041" width="13.625" style="108" customWidth="1"/>
    <col min="12042" max="12288" width="9" style="108"/>
    <col min="12289" max="12289" width="10" style="108" bestFit="1" customWidth="1"/>
    <col min="12290" max="12290" width="8.75" style="108" bestFit="1" customWidth="1"/>
    <col min="12291" max="12291" width="39.75" style="108" bestFit="1" customWidth="1"/>
    <col min="12292" max="12292" width="0.75" style="108" customWidth="1"/>
    <col min="12293" max="12293" width="10" style="108" bestFit="1" customWidth="1"/>
    <col min="12294" max="12294" width="8.75" style="108" bestFit="1" customWidth="1"/>
    <col min="12295" max="12295" width="31.375" style="108" bestFit="1" customWidth="1"/>
    <col min="12296" max="12296" width="1.375" style="108" customWidth="1"/>
    <col min="12297" max="12297" width="13.625" style="108" customWidth="1"/>
    <col min="12298" max="12544" width="9" style="108"/>
    <col min="12545" max="12545" width="10" style="108" bestFit="1" customWidth="1"/>
    <col min="12546" max="12546" width="8.75" style="108" bestFit="1" customWidth="1"/>
    <col min="12547" max="12547" width="39.75" style="108" bestFit="1" customWidth="1"/>
    <col min="12548" max="12548" width="0.75" style="108" customWidth="1"/>
    <col min="12549" max="12549" width="10" style="108" bestFit="1" customWidth="1"/>
    <col min="12550" max="12550" width="8.75" style="108" bestFit="1" customWidth="1"/>
    <col min="12551" max="12551" width="31.375" style="108" bestFit="1" customWidth="1"/>
    <col min="12552" max="12552" width="1.375" style="108" customWidth="1"/>
    <col min="12553" max="12553" width="13.625" style="108" customWidth="1"/>
    <col min="12554" max="12800" width="9" style="108"/>
    <col min="12801" max="12801" width="10" style="108" bestFit="1" customWidth="1"/>
    <col min="12802" max="12802" width="8.75" style="108" bestFit="1" customWidth="1"/>
    <col min="12803" max="12803" width="39.75" style="108" bestFit="1" customWidth="1"/>
    <col min="12804" max="12804" width="0.75" style="108" customWidth="1"/>
    <col min="12805" max="12805" width="10" style="108" bestFit="1" customWidth="1"/>
    <col min="12806" max="12806" width="8.75" style="108" bestFit="1" customWidth="1"/>
    <col min="12807" max="12807" width="31.375" style="108" bestFit="1" customWidth="1"/>
    <col min="12808" max="12808" width="1.375" style="108" customWidth="1"/>
    <col min="12809" max="12809" width="13.625" style="108" customWidth="1"/>
    <col min="12810" max="13056" width="9" style="108"/>
    <col min="13057" max="13057" width="10" style="108" bestFit="1" customWidth="1"/>
    <col min="13058" max="13058" width="8.75" style="108" bestFit="1" customWidth="1"/>
    <col min="13059" max="13059" width="39.75" style="108" bestFit="1" customWidth="1"/>
    <col min="13060" max="13060" width="0.75" style="108" customWidth="1"/>
    <col min="13061" max="13061" width="10" style="108" bestFit="1" customWidth="1"/>
    <col min="13062" max="13062" width="8.75" style="108" bestFit="1" customWidth="1"/>
    <col min="13063" max="13063" width="31.375" style="108" bestFit="1" customWidth="1"/>
    <col min="13064" max="13064" width="1.375" style="108" customWidth="1"/>
    <col min="13065" max="13065" width="13.625" style="108" customWidth="1"/>
    <col min="13066" max="13312" width="9" style="108"/>
    <col min="13313" max="13313" width="10" style="108" bestFit="1" customWidth="1"/>
    <col min="13314" max="13314" width="8.75" style="108" bestFit="1" customWidth="1"/>
    <col min="13315" max="13315" width="39.75" style="108" bestFit="1" customWidth="1"/>
    <col min="13316" max="13316" width="0.75" style="108" customWidth="1"/>
    <col min="13317" max="13317" width="10" style="108" bestFit="1" customWidth="1"/>
    <col min="13318" max="13318" width="8.75" style="108" bestFit="1" customWidth="1"/>
    <col min="13319" max="13319" width="31.375" style="108" bestFit="1" customWidth="1"/>
    <col min="13320" max="13320" width="1.375" style="108" customWidth="1"/>
    <col min="13321" max="13321" width="13.625" style="108" customWidth="1"/>
    <col min="13322" max="13568" width="9" style="108"/>
    <col min="13569" max="13569" width="10" style="108" bestFit="1" customWidth="1"/>
    <col min="13570" max="13570" width="8.75" style="108" bestFit="1" customWidth="1"/>
    <col min="13571" max="13571" width="39.75" style="108" bestFit="1" customWidth="1"/>
    <col min="13572" max="13572" width="0.75" style="108" customWidth="1"/>
    <col min="13573" max="13573" width="10" style="108" bestFit="1" customWidth="1"/>
    <col min="13574" max="13574" width="8.75" style="108" bestFit="1" customWidth="1"/>
    <col min="13575" max="13575" width="31.375" style="108" bestFit="1" customWidth="1"/>
    <col min="13576" max="13576" width="1.375" style="108" customWidth="1"/>
    <col min="13577" max="13577" width="13.625" style="108" customWidth="1"/>
    <col min="13578" max="13824" width="9" style="108"/>
    <col min="13825" max="13825" width="10" style="108" bestFit="1" customWidth="1"/>
    <col min="13826" max="13826" width="8.75" style="108" bestFit="1" customWidth="1"/>
    <col min="13827" max="13827" width="39.75" style="108" bestFit="1" customWidth="1"/>
    <col min="13828" max="13828" width="0.75" style="108" customWidth="1"/>
    <col min="13829" max="13829" width="10" style="108" bestFit="1" customWidth="1"/>
    <col min="13830" max="13830" width="8.75" style="108" bestFit="1" customWidth="1"/>
    <col min="13831" max="13831" width="31.375" style="108" bestFit="1" customWidth="1"/>
    <col min="13832" max="13832" width="1.375" style="108" customWidth="1"/>
    <col min="13833" max="13833" width="13.625" style="108" customWidth="1"/>
    <col min="13834" max="14080" width="9" style="108"/>
    <col min="14081" max="14081" width="10" style="108" bestFit="1" customWidth="1"/>
    <col min="14082" max="14082" width="8.75" style="108" bestFit="1" customWidth="1"/>
    <col min="14083" max="14083" width="39.75" style="108" bestFit="1" customWidth="1"/>
    <col min="14084" max="14084" width="0.75" style="108" customWidth="1"/>
    <col min="14085" max="14085" width="10" style="108" bestFit="1" customWidth="1"/>
    <col min="14086" max="14086" width="8.75" style="108" bestFit="1" customWidth="1"/>
    <col min="14087" max="14087" width="31.375" style="108" bestFit="1" customWidth="1"/>
    <col min="14088" max="14088" width="1.375" style="108" customWidth="1"/>
    <col min="14089" max="14089" width="13.625" style="108" customWidth="1"/>
    <col min="14090" max="14336" width="9" style="108"/>
    <col min="14337" max="14337" width="10" style="108" bestFit="1" customWidth="1"/>
    <col min="14338" max="14338" width="8.75" style="108" bestFit="1" customWidth="1"/>
    <col min="14339" max="14339" width="39.75" style="108" bestFit="1" customWidth="1"/>
    <col min="14340" max="14340" width="0.75" style="108" customWidth="1"/>
    <col min="14341" max="14341" width="10" style="108" bestFit="1" customWidth="1"/>
    <col min="14342" max="14342" width="8.75" style="108" bestFit="1" customWidth="1"/>
    <col min="14343" max="14343" width="31.375" style="108" bestFit="1" customWidth="1"/>
    <col min="14344" max="14344" width="1.375" style="108" customWidth="1"/>
    <col min="14345" max="14345" width="13.625" style="108" customWidth="1"/>
    <col min="14346" max="14592" width="9" style="108"/>
    <col min="14593" max="14593" width="10" style="108" bestFit="1" customWidth="1"/>
    <col min="14594" max="14594" width="8.75" style="108" bestFit="1" customWidth="1"/>
    <col min="14595" max="14595" width="39.75" style="108" bestFit="1" customWidth="1"/>
    <col min="14596" max="14596" width="0.75" style="108" customWidth="1"/>
    <col min="14597" max="14597" width="10" style="108" bestFit="1" customWidth="1"/>
    <col min="14598" max="14598" width="8.75" style="108" bestFit="1" customWidth="1"/>
    <col min="14599" max="14599" width="31.375" style="108" bestFit="1" customWidth="1"/>
    <col min="14600" max="14600" width="1.375" style="108" customWidth="1"/>
    <col min="14601" max="14601" width="13.625" style="108" customWidth="1"/>
    <col min="14602" max="14848" width="9" style="108"/>
    <col min="14849" max="14849" width="10" style="108" bestFit="1" customWidth="1"/>
    <col min="14850" max="14850" width="8.75" style="108" bestFit="1" customWidth="1"/>
    <col min="14851" max="14851" width="39.75" style="108" bestFit="1" customWidth="1"/>
    <col min="14852" max="14852" width="0.75" style="108" customWidth="1"/>
    <col min="14853" max="14853" width="10" style="108" bestFit="1" customWidth="1"/>
    <col min="14854" max="14854" width="8.75" style="108" bestFit="1" customWidth="1"/>
    <col min="14855" max="14855" width="31.375" style="108" bestFit="1" customWidth="1"/>
    <col min="14856" max="14856" width="1.375" style="108" customWidth="1"/>
    <col min="14857" max="14857" width="13.625" style="108" customWidth="1"/>
    <col min="14858" max="15104" width="9" style="108"/>
    <col min="15105" max="15105" width="10" style="108" bestFit="1" customWidth="1"/>
    <col min="15106" max="15106" width="8.75" style="108" bestFit="1" customWidth="1"/>
    <col min="15107" max="15107" width="39.75" style="108" bestFit="1" customWidth="1"/>
    <col min="15108" max="15108" width="0.75" style="108" customWidth="1"/>
    <col min="15109" max="15109" width="10" style="108" bestFit="1" customWidth="1"/>
    <col min="15110" max="15110" width="8.75" style="108" bestFit="1" customWidth="1"/>
    <col min="15111" max="15111" width="31.375" style="108" bestFit="1" customWidth="1"/>
    <col min="15112" max="15112" width="1.375" style="108" customWidth="1"/>
    <col min="15113" max="15113" width="13.625" style="108" customWidth="1"/>
    <col min="15114" max="15360" width="9" style="108"/>
    <col min="15361" max="15361" width="10" style="108" bestFit="1" customWidth="1"/>
    <col min="15362" max="15362" width="8.75" style="108" bestFit="1" customWidth="1"/>
    <col min="15363" max="15363" width="39.75" style="108" bestFit="1" customWidth="1"/>
    <col min="15364" max="15364" width="0.75" style="108" customWidth="1"/>
    <col min="15365" max="15365" width="10" style="108" bestFit="1" customWidth="1"/>
    <col min="15366" max="15366" width="8.75" style="108" bestFit="1" customWidth="1"/>
    <col min="15367" max="15367" width="31.375" style="108" bestFit="1" customWidth="1"/>
    <col min="15368" max="15368" width="1.375" style="108" customWidth="1"/>
    <col min="15369" max="15369" width="13.625" style="108" customWidth="1"/>
    <col min="15370" max="15616" width="9" style="108"/>
    <col min="15617" max="15617" width="10" style="108" bestFit="1" customWidth="1"/>
    <col min="15618" max="15618" width="8.75" style="108" bestFit="1" customWidth="1"/>
    <col min="15619" max="15619" width="39.75" style="108" bestFit="1" customWidth="1"/>
    <col min="15620" max="15620" width="0.75" style="108" customWidth="1"/>
    <col min="15621" max="15621" width="10" style="108" bestFit="1" customWidth="1"/>
    <col min="15622" max="15622" width="8.75" style="108" bestFit="1" customWidth="1"/>
    <col min="15623" max="15623" width="31.375" style="108" bestFit="1" customWidth="1"/>
    <col min="15624" max="15624" width="1.375" style="108" customWidth="1"/>
    <col min="15625" max="15625" width="13.625" style="108" customWidth="1"/>
    <col min="15626" max="15872" width="9" style="108"/>
    <col min="15873" max="15873" width="10" style="108" bestFit="1" customWidth="1"/>
    <col min="15874" max="15874" width="8.75" style="108" bestFit="1" customWidth="1"/>
    <col min="15875" max="15875" width="39.75" style="108" bestFit="1" customWidth="1"/>
    <col min="15876" max="15876" width="0.75" style="108" customWidth="1"/>
    <col min="15877" max="15877" width="10" style="108" bestFit="1" customWidth="1"/>
    <col min="15878" max="15878" width="8.75" style="108" bestFit="1" customWidth="1"/>
    <col min="15879" max="15879" width="31.375" style="108" bestFit="1" customWidth="1"/>
    <col min="15880" max="15880" width="1.375" style="108" customWidth="1"/>
    <col min="15881" max="15881" width="13.625" style="108" customWidth="1"/>
    <col min="15882" max="16128" width="9" style="108"/>
    <col min="16129" max="16129" width="10" style="108" bestFit="1" customWidth="1"/>
    <col min="16130" max="16130" width="8.75" style="108" bestFit="1" customWidth="1"/>
    <col min="16131" max="16131" width="39.75" style="108" bestFit="1" customWidth="1"/>
    <col min="16132" max="16132" width="0.75" style="108" customWidth="1"/>
    <col min="16133" max="16133" width="10" style="108" bestFit="1" customWidth="1"/>
    <col min="16134" max="16134" width="8.75" style="108" bestFit="1" customWidth="1"/>
    <col min="16135" max="16135" width="31.375" style="108" bestFit="1" customWidth="1"/>
    <col min="16136" max="16136" width="1.375" style="108" customWidth="1"/>
    <col min="16137" max="16137" width="13.625" style="108" customWidth="1"/>
    <col min="16138" max="16384" width="9" style="108"/>
  </cols>
  <sheetData>
    <row r="1" spans="3:14" s="106" customFormat="1" ht="50.1" customHeight="1" thickBot="1" x14ac:dyDescent="0.35">
      <c r="C1" s="177" t="s">
        <v>424</v>
      </c>
      <c r="D1" s="177"/>
      <c r="E1" s="177"/>
      <c r="F1" s="177"/>
      <c r="G1" s="177"/>
      <c r="H1" s="178"/>
      <c r="I1" s="178"/>
      <c r="J1" s="178"/>
      <c r="K1" s="178"/>
    </row>
    <row r="2" spans="3:14" ht="50.1" customHeight="1" thickBot="1" x14ac:dyDescent="0.25">
      <c r="C2" s="179" t="s">
        <v>351</v>
      </c>
      <c r="D2" s="179"/>
      <c r="E2" s="179"/>
      <c r="G2" s="180" t="s">
        <v>352</v>
      </c>
      <c r="H2" s="180"/>
      <c r="I2" s="180"/>
      <c r="K2" s="181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81"/>
    </row>
    <row r="4" spans="3:14" ht="50.1" customHeight="1" thickBot="1" x14ac:dyDescent="0.25">
      <c r="C4" s="43">
        <v>42101</v>
      </c>
      <c r="D4" s="109" t="s">
        <v>354</v>
      </c>
      <c r="E4" s="59">
        <f>'تقرير المصروفات'!F212</f>
        <v>317549.03000000003</v>
      </c>
      <c r="G4" s="43">
        <v>31101</v>
      </c>
      <c r="H4" s="110" t="s">
        <v>355</v>
      </c>
      <c r="I4" s="59">
        <f>'تقرير الإيرادات والتبرعات'!D7</f>
        <v>409722</v>
      </c>
      <c r="K4" s="59">
        <f>I4-E4</f>
        <v>92172.969999999972</v>
      </c>
    </row>
    <row r="5" spans="3:14" ht="50.1" customHeight="1" thickBot="1" x14ac:dyDescent="0.25">
      <c r="C5" s="43">
        <v>42102</v>
      </c>
      <c r="D5" s="109" t="s">
        <v>223</v>
      </c>
      <c r="E5" s="59">
        <f>'تقرير المصروفات'!F214</f>
        <v>141521</v>
      </c>
      <c r="G5" s="43">
        <v>31102</v>
      </c>
      <c r="H5" s="110" t="s">
        <v>356</v>
      </c>
      <c r="I5" s="59">
        <f>'تقرير الإيرادات والتبرعات'!D8</f>
        <v>451591</v>
      </c>
      <c r="K5" s="59">
        <f t="shared" ref="K5:K9" si="0">I5-E5</f>
        <v>310070</v>
      </c>
    </row>
    <row r="6" spans="3:14" ht="50.1" customHeight="1" thickBot="1" x14ac:dyDescent="0.25">
      <c r="C6" s="43">
        <v>42103</v>
      </c>
      <c r="D6" s="110" t="s">
        <v>357</v>
      </c>
      <c r="E6" s="59">
        <f>'تقرير المصروفات'!F227</f>
        <v>855800</v>
      </c>
      <c r="F6" s="111"/>
      <c r="G6" s="43">
        <v>31103</v>
      </c>
      <c r="H6" s="110" t="s">
        <v>358</v>
      </c>
      <c r="I6" s="59">
        <f>'تقرير الإيرادات والتبرعات'!D9</f>
        <v>855800</v>
      </c>
      <c r="K6" s="59">
        <f t="shared" si="0"/>
        <v>0</v>
      </c>
    </row>
    <row r="7" spans="3:14" ht="50.1" customHeight="1" thickBot="1" x14ac:dyDescent="0.25">
      <c r="C7" s="43">
        <v>42104</v>
      </c>
      <c r="D7" s="112" t="s">
        <v>402</v>
      </c>
      <c r="E7" s="59">
        <f>'تقرير المصروفات'!F240</f>
        <v>0</v>
      </c>
      <c r="F7" s="113"/>
      <c r="G7" s="43">
        <v>31104</v>
      </c>
      <c r="H7" s="110" t="s">
        <v>359</v>
      </c>
      <c r="I7" s="59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10" t="s">
        <v>245</v>
      </c>
      <c r="E8" s="59">
        <f>'تقرير المصروفات'!F246</f>
        <v>0</v>
      </c>
      <c r="F8" s="113"/>
      <c r="G8" s="43">
        <v>31105</v>
      </c>
      <c r="H8" s="110" t="s">
        <v>360</v>
      </c>
      <c r="I8" s="59">
        <f>'تقرير الإيرادات والتبرعات'!D11</f>
        <v>0</v>
      </c>
      <c r="K8" s="59">
        <f t="shared" si="0"/>
        <v>0</v>
      </c>
    </row>
    <row r="9" spans="3:14" ht="50.1" customHeight="1" thickBot="1" x14ac:dyDescent="0.25">
      <c r="C9" s="182"/>
      <c r="D9" s="183"/>
      <c r="E9" s="183"/>
      <c r="F9" s="113"/>
      <c r="G9" s="43">
        <v>31106</v>
      </c>
      <c r="H9" s="110" t="s">
        <v>376</v>
      </c>
      <c r="I9" s="59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44" t="s">
        <v>284</v>
      </c>
      <c r="D10" s="144"/>
      <c r="E10" s="59">
        <f>E4+E5+E6+E7+E8</f>
        <v>1314870.03</v>
      </c>
      <c r="F10" s="114"/>
      <c r="G10" s="144" t="s">
        <v>284</v>
      </c>
      <c r="H10" s="144"/>
      <c r="I10" s="59">
        <f>I4+I5+I6+I7+I8+I9</f>
        <v>1717113</v>
      </c>
      <c r="K10" s="59">
        <f>I10-E10-M10</f>
        <v>402242.97</v>
      </c>
      <c r="L10" s="120" t="s">
        <v>418</v>
      </c>
      <c r="M10" s="71">
        <v>0</v>
      </c>
    </row>
    <row r="11" spans="3:14" ht="50.1" customHeight="1" thickBot="1" x14ac:dyDescent="0.25">
      <c r="C11" s="174" t="s">
        <v>412</v>
      </c>
      <c r="D11" s="175"/>
      <c r="E11" s="175"/>
      <c r="F11" s="175"/>
      <c r="G11" s="175"/>
      <c r="H11" s="175"/>
      <c r="I11" s="176"/>
      <c r="K11" s="102">
        <v>4744640.0500000007</v>
      </c>
      <c r="L11" s="118"/>
      <c r="M11" s="117" t="s">
        <v>415</v>
      </c>
      <c r="N11" s="118"/>
    </row>
    <row r="12" spans="3:14" ht="50.1" customHeight="1" thickBot="1" x14ac:dyDescent="0.25">
      <c r="C12" s="174" t="s">
        <v>361</v>
      </c>
      <c r="D12" s="175"/>
      <c r="E12" s="175"/>
      <c r="F12" s="175"/>
      <c r="G12" s="175"/>
      <c r="H12" s="175"/>
      <c r="I12" s="176"/>
      <c r="K12" s="59">
        <f>K10+K11</f>
        <v>5146883.0200000005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2024-04-02T07:51:19Z</dcterms:modified>
</cp:coreProperties>
</file>